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W:\PORI\concursos_2017\25C\Formularios\"/>
    </mc:Choice>
  </mc:AlternateContent>
  <bookViews>
    <workbookView xWindow="0" yWindow="0" windowWidth="21600" windowHeight="9735"/>
  </bookViews>
  <sheets>
    <sheet name="Capa" sheetId="4" r:id="rId1"/>
    <sheet name="Encargos com pessoal" sheetId="2" r:id="rId2"/>
    <sheet name="Custo Total do Projeto" sheetId="1" r:id="rId3"/>
    <sheet name="Outros Esclarecimentos" sheetId="3" r:id="rId4"/>
  </sheets>
  <definedNames>
    <definedName name="_xlnm.Print_Area" localSheetId="0">Capa!$B$1:$L$46</definedName>
    <definedName name="_xlnm.Print_Area" localSheetId="2">'Custo Total do Projeto'!$A$1:$H$66</definedName>
    <definedName name="_xlnm.Print_Area" localSheetId="1">'Encargos com pessoal'!$B$2:$AC$76</definedName>
    <definedName name="_xlnm.Print_Area" localSheetId="3">'Outros Esclarecimentos'!$B$1:$G$65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58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10" i="2"/>
  <c r="C51" i="2" l="1"/>
  <c r="C50" i="2"/>
  <c r="C49" i="2"/>
  <c r="C48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10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11" i="2"/>
  <c r="Y11" i="2" s="1"/>
  <c r="T12" i="2"/>
  <c r="Z12" i="2" s="1"/>
  <c r="T13" i="2"/>
  <c r="Y13" i="2" s="1"/>
  <c r="T14" i="2"/>
  <c r="T15" i="2"/>
  <c r="T10" i="2"/>
  <c r="F41" i="1"/>
  <c r="E63" i="3"/>
  <c r="F18" i="1"/>
  <c r="F19" i="1"/>
  <c r="F21" i="1"/>
  <c r="F30" i="1"/>
  <c r="F31" i="1"/>
  <c r="F32" i="1"/>
  <c r="F36" i="1"/>
  <c r="Z13" i="2" l="1"/>
  <c r="AA13" i="2" s="1"/>
  <c r="Y12" i="2"/>
  <c r="AA12" i="2" s="1"/>
  <c r="Z11" i="2"/>
  <c r="AA11" i="2" s="1"/>
  <c r="Y10" i="2"/>
  <c r="C52" i="2"/>
  <c r="Z10" i="2"/>
  <c r="L43" i="2"/>
  <c r="M43" i="2"/>
  <c r="N43" i="2"/>
  <c r="K43" i="2"/>
  <c r="L26" i="4"/>
  <c r="D57" i="1" s="1"/>
  <c r="M26" i="4"/>
  <c r="AA10" i="2" l="1"/>
  <c r="D56" i="1"/>
  <c r="T59" i="2" l="1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AL14" i="2"/>
  <c r="D15" i="1" s="1"/>
  <c r="AK14" i="2"/>
  <c r="C15" i="1" s="1"/>
  <c r="N76" i="2"/>
  <c r="T58" i="2"/>
  <c r="Z43" i="2"/>
  <c r="AG42" i="2"/>
  <c r="AF42" i="2"/>
  <c r="AE42" i="2"/>
  <c r="AG41" i="2"/>
  <c r="AF41" i="2"/>
  <c r="AE41" i="2"/>
  <c r="AG40" i="2"/>
  <c r="AF40" i="2"/>
  <c r="AE40" i="2"/>
  <c r="AG39" i="2"/>
  <c r="AF39" i="2"/>
  <c r="AE39" i="2"/>
  <c r="AG38" i="2"/>
  <c r="AF38" i="2"/>
  <c r="AE38" i="2"/>
  <c r="AG37" i="2"/>
  <c r="AF37" i="2"/>
  <c r="AE37" i="2"/>
  <c r="AG36" i="2"/>
  <c r="AF36" i="2"/>
  <c r="AE36" i="2"/>
  <c r="AG35" i="2"/>
  <c r="AF35" i="2"/>
  <c r="AE35" i="2"/>
  <c r="AG34" i="2"/>
  <c r="AF34" i="2"/>
  <c r="AE34" i="2"/>
  <c r="AG33" i="2"/>
  <c r="AF33" i="2"/>
  <c r="AE33" i="2"/>
  <c r="AG32" i="2"/>
  <c r="AF32" i="2"/>
  <c r="AE32" i="2"/>
  <c r="AG31" i="2"/>
  <c r="AF31" i="2"/>
  <c r="AE31" i="2"/>
  <c r="AG30" i="2"/>
  <c r="AF30" i="2"/>
  <c r="AE30" i="2"/>
  <c r="AG29" i="2"/>
  <c r="AF29" i="2"/>
  <c r="AE29" i="2"/>
  <c r="AG28" i="2"/>
  <c r="AF28" i="2"/>
  <c r="AE28" i="2"/>
  <c r="AG27" i="2"/>
  <c r="AF27" i="2"/>
  <c r="AE27" i="2"/>
  <c r="AG26" i="2"/>
  <c r="AF26" i="2"/>
  <c r="AE26" i="2"/>
  <c r="AG25" i="2"/>
  <c r="AF25" i="2"/>
  <c r="AE25" i="2"/>
  <c r="AG24" i="2"/>
  <c r="AF24" i="2"/>
  <c r="AE24" i="2"/>
  <c r="AG23" i="2"/>
  <c r="AF23" i="2"/>
  <c r="AG22" i="2"/>
  <c r="AF22" i="2"/>
  <c r="AF21" i="2"/>
  <c r="AE21" i="2"/>
  <c r="AG20" i="2"/>
  <c r="AE20" i="2"/>
  <c r="AG19" i="2"/>
  <c r="AF19" i="2"/>
  <c r="AF18" i="2"/>
  <c r="AE18" i="2"/>
  <c r="AG17" i="2"/>
  <c r="AE17" i="2"/>
  <c r="AG16" i="2"/>
  <c r="AF16" i="2"/>
  <c r="AF15" i="2"/>
  <c r="AE15" i="2"/>
  <c r="AG14" i="2"/>
  <c r="AE14" i="2"/>
  <c r="AG13" i="2"/>
  <c r="AF13" i="2"/>
  <c r="AF12" i="2"/>
  <c r="AE12" i="2"/>
  <c r="AG11" i="2"/>
  <c r="W43" i="2"/>
  <c r="E42" i="1"/>
  <c r="D42" i="1"/>
  <c r="C42" i="1"/>
  <c r="F40" i="1"/>
  <c r="F39" i="1"/>
  <c r="F38" i="1"/>
  <c r="F37" i="1"/>
  <c r="F35" i="1"/>
  <c r="F34" i="1"/>
  <c r="F33" i="1"/>
  <c r="F29" i="1"/>
  <c r="F27" i="1"/>
  <c r="F25" i="1"/>
  <c r="F24" i="1"/>
  <c r="F23" i="1"/>
  <c r="F22" i="1"/>
  <c r="F20" i="1"/>
  <c r="AM14" i="2" l="1"/>
  <c r="E15" i="1" s="1"/>
  <c r="F15" i="1" s="1"/>
  <c r="T76" i="2"/>
  <c r="T43" i="2"/>
  <c r="AG21" i="2"/>
  <c r="AM13" i="2" s="1"/>
  <c r="E14" i="1" s="1"/>
  <c r="AF17" i="2"/>
  <c r="AE13" i="2"/>
  <c r="AK11" i="2" s="1"/>
  <c r="C12" i="1" s="1"/>
  <c r="AF20" i="2"/>
  <c r="AL13" i="2" s="1"/>
  <c r="D14" i="1" s="1"/>
  <c r="D45" i="1" s="1"/>
  <c r="AE16" i="2"/>
  <c r="AG12" i="2"/>
  <c r="AE23" i="2"/>
  <c r="AE19" i="2"/>
  <c r="AG15" i="2"/>
  <c r="AM11" i="2" s="1"/>
  <c r="E12" i="1" s="1"/>
  <c r="AE11" i="2"/>
  <c r="AE22" i="2"/>
  <c r="AG18" i="2"/>
  <c r="AF14" i="2"/>
  <c r="AK12" i="2"/>
  <c r="C13" i="1" s="1"/>
  <c r="P76" i="2"/>
  <c r="AF10" i="2"/>
  <c r="F42" i="1"/>
  <c r="E45" i="1" l="1"/>
  <c r="AK13" i="2"/>
  <c r="C14" i="1" s="1"/>
  <c r="C45" i="1" s="1"/>
  <c r="AM12" i="2"/>
  <c r="E13" i="1" s="1"/>
  <c r="AN14" i="2"/>
  <c r="AF11" i="2"/>
  <c r="AF43" i="2" s="1"/>
  <c r="AL10" i="2"/>
  <c r="D11" i="1" s="1"/>
  <c r="AL12" i="2"/>
  <c r="D13" i="1" s="1"/>
  <c r="F45" i="1" l="1"/>
  <c r="AN13" i="2"/>
  <c r="D51" i="2" s="1"/>
  <c r="F14" i="1"/>
  <c r="F13" i="1"/>
  <c r="AL11" i="2"/>
  <c r="D12" i="1" s="1"/>
  <c r="F12" i="1" s="1"/>
  <c r="Y43" i="2"/>
  <c r="AN12" i="2"/>
  <c r="D50" i="2" s="1"/>
  <c r="AL15" i="2" l="1"/>
  <c r="D16" i="1"/>
  <c r="AN11" i="2"/>
  <c r="D49" i="2" s="1"/>
  <c r="D44" i="1"/>
  <c r="D46" i="1" s="1"/>
  <c r="D52" i="1" s="1"/>
  <c r="AE10" i="2"/>
  <c r="AE43" i="2" s="1"/>
  <c r="AG10" i="2"/>
  <c r="AA43" i="2"/>
  <c r="AK18" i="2" s="1"/>
  <c r="E64" i="3" l="1"/>
  <c r="AK10" i="2"/>
  <c r="C11" i="1" s="1"/>
  <c r="C44" i="1" s="1"/>
  <c r="C47" i="1" s="1"/>
  <c r="AM10" i="2"/>
  <c r="AG43" i="2"/>
  <c r="AK19" i="2" s="1"/>
  <c r="AK15" i="2" l="1"/>
  <c r="AJ43" i="2"/>
  <c r="AM15" i="2"/>
  <c r="E11" i="1"/>
  <c r="F11" i="1" s="1"/>
  <c r="F16" i="1" s="1"/>
  <c r="AN10" i="2"/>
  <c r="C16" i="1"/>
  <c r="C46" i="1"/>
  <c r="C48" i="1"/>
  <c r="AN15" i="2" l="1"/>
  <c r="AK20" i="2" s="1"/>
  <c r="D48" i="2"/>
  <c r="D52" i="2" s="1"/>
  <c r="E44" i="1"/>
  <c r="E16" i="1"/>
  <c r="E46" i="1" l="1"/>
  <c r="F46" i="1" s="1"/>
  <c r="F44" i="1"/>
  <c r="F52" i="1" l="1"/>
  <c r="C49" i="1"/>
  <c r="C52" i="1" s="1"/>
  <c r="C57" i="1" l="1"/>
  <c r="F57" i="1" s="1"/>
  <c r="C53" i="1"/>
  <c r="C56" i="1"/>
  <c r="F56" i="1" s="1"/>
  <c r="D53" i="1"/>
  <c r="E52" i="1"/>
  <c r="E53" i="1" s="1"/>
  <c r="F53" i="1" l="1"/>
</calcChain>
</file>

<file path=xl/sharedStrings.xml><?xml version="1.0" encoding="utf-8"?>
<sst xmlns="http://schemas.openxmlformats.org/spreadsheetml/2006/main" count="226" uniqueCount="173">
  <si>
    <t>Entidade</t>
  </si>
  <si>
    <t>Rubricas</t>
  </si>
  <si>
    <t>SICAD</t>
  </si>
  <si>
    <t>Entidades Parceiras</t>
  </si>
  <si>
    <t>Entidades Promotora</t>
  </si>
  <si>
    <t>Total</t>
  </si>
  <si>
    <t>1.1.1. Pessoal dirigente</t>
  </si>
  <si>
    <t>1.1.2. Pessoal técnico</t>
  </si>
  <si>
    <t>Total encargos com pessoal</t>
  </si>
  <si>
    <t>2.1.1. Adaptação de instalações móveis</t>
  </si>
  <si>
    <t>2.1.2. Assistência / Manutenção</t>
  </si>
  <si>
    <t xml:space="preserve">2.1.3. Arrendamento das instalações* </t>
  </si>
  <si>
    <t xml:space="preserve">2.1.5. Aluguer das instalações móveis* </t>
  </si>
  <si>
    <t>2.1.6. Seguros</t>
  </si>
  <si>
    <t xml:space="preserve">2.2.1. Água* </t>
  </si>
  <si>
    <t xml:space="preserve">2.2.2. Electricidade* </t>
  </si>
  <si>
    <t>2.2.5. Combustível e lubrificantes</t>
  </si>
  <si>
    <t>2.4.1. Equipamento administrativo</t>
  </si>
  <si>
    <t>2.5.1. Material de escritório</t>
  </si>
  <si>
    <t>2.6.1. Livros e Documentação técnica</t>
  </si>
  <si>
    <t>2.6.2. Material de actividades ocupacionais</t>
  </si>
  <si>
    <t>2.7.1. Aquisição de Serviços Especializados</t>
  </si>
  <si>
    <t>2.7.2. Documentação notarial</t>
  </si>
  <si>
    <t>Total encargos de funcionamento</t>
  </si>
  <si>
    <t>Custo total do projeto</t>
  </si>
  <si>
    <t>T.1. Total Custos Específicos</t>
  </si>
  <si>
    <t>T.2. Somatório Custos Gerais*</t>
  </si>
  <si>
    <t>T.3. Custo Total do Projecto (T.1.+T.2.)</t>
  </si>
  <si>
    <t>Total Elegível dos Custos Gerais*</t>
  </si>
  <si>
    <t>Custo total elegível do Projeto</t>
  </si>
  <si>
    <t>Custo total elegível  -  SICAD</t>
  </si>
  <si>
    <t>Cofinanciadores do projeto</t>
  </si>
  <si>
    <t>Comparticipação do SICAD</t>
  </si>
  <si>
    <t>Comparticipação da entidade parceira</t>
  </si>
  <si>
    <t>Comparticipação da entidade promotora</t>
  </si>
  <si>
    <t>Custo Total</t>
  </si>
  <si>
    <t>Valor</t>
  </si>
  <si>
    <t>Percentagem</t>
  </si>
  <si>
    <t>Custo Total do Projeto</t>
  </si>
  <si>
    <t>Comparticipação máxima do SICAD estipulada no Aviso de Abertura</t>
  </si>
  <si>
    <t>Nome</t>
  </si>
  <si>
    <t>Rubrica</t>
  </si>
  <si>
    <t>Deslocações</t>
  </si>
  <si>
    <t xml:space="preserve">Total </t>
  </si>
  <si>
    <t>Entidade Promotora</t>
  </si>
  <si>
    <t>Entidade Parceira</t>
  </si>
  <si>
    <t>Rúbricas</t>
  </si>
  <si>
    <t>Insenção horário</t>
  </si>
  <si>
    <t>Diuturnidades</t>
  </si>
  <si>
    <t>Subsidio de Alimentação</t>
  </si>
  <si>
    <t>Outros Subsidios</t>
  </si>
  <si>
    <t>CT</t>
  </si>
  <si>
    <t>1.1.2</t>
  </si>
  <si>
    <t>1.1.1</t>
  </si>
  <si>
    <t>1.1.3</t>
  </si>
  <si>
    <t>1.1.4</t>
  </si>
  <si>
    <t>1.2.1</t>
  </si>
  <si>
    <t>Entidades</t>
  </si>
  <si>
    <t>PS</t>
  </si>
  <si>
    <t>P</t>
  </si>
  <si>
    <t>Taxa de imputação</t>
  </si>
  <si>
    <t>Detalhe da rubrica 1 - Equipa técnica / encargos com pessoal</t>
  </si>
  <si>
    <t>Motivo da deslocação</t>
  </si>
  <si>
    <t>Km</t>
  </si>
  <si>
    <t>Encargos elegíveis</t>
  </si>
  <si>
    <t>Natureza do Subsídio</t>
  </si>
  <si>
    <t xml:space="preserve">Báse de Cálulo </t>
  </si>
  <si>
    <t>Fundamentação</t>
  </si>
  <si>
    <t>Nome do técnico</t>
  </si>
  <si>
    <t>Justificação da natureza do subsídio e base de cálculo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</si>
  <si>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</si>
  <si>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</si>
  <si>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</si>
  <si>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</si>
  <si>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</si>
  <si>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</si>
  <si>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</si>
  <si>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</si>
  <si>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</si>
  <si>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2.2.4.</t>
  </si>
  <si>
    <t>2.2.5.</t>
  </si>
  <si>
    <t>2.2.6.</t>
  </si>
  <si>
    <t>2.3.1.</t>
  </si>
  <si>
    <t>2.3.2.</t>
  </si>
  <si>
    <t>2.4.1.</t>
  </si>
  <si>
    <t>2.4.2.</t>
  </si>
  <si>
    <t>2.4.3.</t>
  </si>
  <si>
    <t>2.5.1.</t>
  </si>
  <si>
    <t>2.5.2.</t>
  </si>
  <si>
    <t>2.5.3.</t>
  </si>
  <si>
    <t>2.6.1.</t>
  </si>
  <si>
    <t>2.6.2.</t>
  </si>
  <si>
    <t>2.7.1.</t>
  </si>
  <si>
    <t>2.7.2.</t>
  </si>
  <si>
    <t>Identificação dos Técnicos</t>
  </si>
  <si>
    <t>Contrato Individual de Trabalho</t>
  </si>
  <si>
    <t>Prestação de Serviços</t>
  </si>
  <si>
    <t>Remunerações</t>
  </si>
  <si>
    <t>ENTIDADE PROMOTORA</t>
  </si>
  <si>
    <t>NOME DO PROJETO</t>
  </si>
  <si>
    <t>CÓDIGO</t>
  </si>
  <si>
    <t>TERRITÓRIO</t>
  </si>
  <si>
    <t>PERÍODO DE DURAÇÃO</t>
  </si>
  <si>
    <t>Nº MESES</t>
  </si>
  <si>
    <t>Proposta Financeira</t>
  </si>
  <si>
    <t>Eixo de Intervenção</t>
  </si>
  <si>
    <t>IDENTIFICAÇÃO DO PROJETO</t>
  </si>
  <si>
    <t>Redução de Riscos e Minimização de Danos</t>
  </si>
  <si>
    <t>Reinserção</t>
  </si>
  <si>
    <t>Prevenção</t>
  </si>
  <si>
    <t>Tratamento</t>
  </si>
  <si>
    <t>Investimento das Entidades Parceiras</t>
  </si>
  <si>
    <t>Descrição</t>
  </si>
  <si>
    <t>Custo Médio Mensal previsto por Beneficiário</t>
  </si>
  <si>
    <t>Investimento</t>
  </si>
  <si>
    <t>Montante</t>
  </si>
  <si>
    <t>Designação da entidade</t>
  </si>
  <si>
    <t>Comparticipação SICAD</t>
  </si>
  <si>
    <t>Nº de Beficiários</t>
  </si>
  <si>
    <t>Custo Médio</t>
  </si>
  <si>
    <t>Duração nº meses</t>
  </si>
  <si>
    <t>2.5.2. Medicamentos e material de consumo clínico</t>
  </si>
  <si>
    <t>A Entidade Promotora declara que são verdadeiras todas as informações constantes no presente Proposta Financeira</t>
  </si>
  <si>
    <t xml:space="preserve">O(a) Responsável Financeiro(a) </t>
  </si>
  <si>
    <t>O(a) Responsável da Entidade Promotora</t>
  </si>
  <si>
    <t>(inscrever aqui o nome)</t>
  </si>
  <si>
    <t>1.1.3. Pessoal administrativo</t>
  </si>
  <si>
    <t>1.1.4. Pessoal auxiliar*</t>
  </si>
  <si>
    <t>2.1.4. Amortização das instalações móveis</t>
  </si>
  <si>
    <t>2.2.6. Limpeza e Higiene*</t>
  </si>
  <si>
    <t>2.3.1. Fornecimento de refeições</t>
  </si>
  <si>
    <t>2.3.2. Aquisição de géneros alimentares</t>
  </si>
  <si>
    <t xml:space="preserve">2.2.3. Gás </t>
  </si>
  <si>
    <t>Nome
(1)</t>
  </si>
  <si>
    <t>Função
(2)</t>
  </si>
  <si>
    <t>Vínculo
(3)</t>
  </si>
  <si>
    <t>Rubrica
(4)</t>
  </si>
  <si>
    <t>Inicio de Funções
(5)</t>
  </si>
  <si>
    <t>Fim de Funções
(6)</t>
  </si>
  <si>
    <t>Tempo de Afetação
H/S
(7)</t>
  </si>
  <si>
    <t>Nº Meses
(8)</t>
  </si>
  <si>
    <t>Valor Mês
(9)</t>
  </si>
  <si>
    <t>Subsídio de Natal e Férias
(10)</t>
  </si>
  <si>
    <t>2.5.3. Outros Bens*</t>
  </si>
  <si>
    <t>2.4.3. Equipamento básico*</t>
  </si>
  <si>
    <t>Rubrica 1 - Encargos com pessoal</t>
  </si>
  <si>
    <t>Rubrica 2 - Encargos de funcionamento</t>
  </si>
  <si>
    <t>2.4.2. Equipamento social*</t>
  </si>
  <si>
    <t>2.2.4. Comunicações*</t>
  </si>
  <si>
    <t>Outros esclarecimentos</t>
  </si>
  <si>
    <t xml:space="preserve">A Entidade Promotora solicita ao SICAD a comparticipão de: </t>
  </si>
  <si>
    <t>Resumo equipa Técnica</t>
  </si>
  <si>
    <t>Dirigente</t>
  </si>
  <si>
    <t>Função</t>
  </si>
  <si>
    <t>Técnicos</t>
  </si>
  <si>
    <t>Administrativos</t>
  </si>
  <si>
    <t>Auxiliares</t>
  </si>
  <si>
    <t>Nº</t>
  </si>
  <si>
    <t>Total Remunerações</t>
  </si>
  <si>
    <t>Protocolo</t>
  </si>
  <si>
    <r>
      <t xml:space="preserve">Justificação do investimento e base de cáculo - </t>
    </r>
    <r>
      <rPr>
        <b/>
        <sz val="12"/>
        <color theme="1"/>
        <rFont val="Arial"/>
        <family val="2"/>
      </rPr>
      <t xml:space="preserve">Rubrica 2
</t>
    </r>
    <r>
      <rPr>
        <sz val="10"/>
        <color theme="1"/>
        <rFont val="Arial"/>
        <family val="2"/>
      </rPr>
      <t>Anexar cópias autenticadas de faturas pro-forma, simulações da Apólice de Seguro e outros documentos que permitam a aceitação de despesas imputadas nas sub-rubricas onde são solicitados.</t>
    </r>
  </si>
  <si>
    <t>1.2.1.  Deslocações*</t>
  </si>
  <si>
    <t>Insenção horário
(11)</t>
  </si>
  <si>
    <t>Diuturnidades
(12)</t>
  </si>
  <si>
    <t>Outros Subsidios
(13)</t>
  </si>
  <si>
    <t>Nº dias
(14)</t>
  </si>
  <si>
    <t>Nº Total horas
(15)</t>
  </si>
  <si>
    <t>Valor hora
(16)</t>
  </si>
  <si>
    <t>Técnicos cedidos por entidades parceiras
(17)</t>
  </si>
  <si>
    <t>Encargos Sociais
(18)</t>
  </si>
  <si>
    <t>Seguro
(19)</t>
  </si>
  <si>
    <t>Taxa de imputação
(20)</t>
  </si>
  <si>
    <t>Entidade
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</si>
</sst>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indexed="55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 tint="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206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8"/>
      <color theme="1" tint="0.249977111117893"/>
      <name val="Arial"/>
      <family val="2"/>
    </font>
    <font>
      <b/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9"/>
      <color theme="2" tint="-0.499984740745262"/>
      <name val="Arial"/>
      <family val="2"/>
    </font>
    <font>
      <b/>
      <sz val="9"/>
      <color theme="2" tint="-0.499984740745262"/>
      <name val="Calibri"/>
      <family val="2"/>
      <scheme val="minor"/>
    </font>
    <font>
      <sz val="8"/>
      <color theme="1" tint="0.249977111117893"/>
      <name val="Arial"/>
      <family val="2"/>
    </font>
    <font>
      <sz val="9"/>
      <color theme="2" tint="-0.749992370372631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7"/>
      <color theme="2" tint="-0.749992370372631"/>
      <name val="Arial"/>
      <family val="2"/>
    </font>
    <font>
      <b/>
      <sz val="7"/>
      <color theme="2" tint="-0.749992370372631"/>
      <name val="Arial"/>
      <family val="2"/>
    </font>
    <font>
      <b/>
      <sz val="9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9"/>
      <color theme="1"/>
      <name val="Arial"/>
      <family val="2"/>
    </font>
    <font>
      <sz val="9"/>
      <color theme="1" tint="0.249977111117893"/>
      <name val="Arial"/>
      <family val="2"/>
    </font>
    <font>
      <sz val="8"/>
      <color theme="4" tint="-0.249977111117893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 tint="-0.499984740745262"/>
      <name val="Arial"/>
      <family val="2"/>
    </font>
    <font>
      <sz val="12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indexed="23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23"/>
      <name val="Arial"/>
      <family val="2"/>
    </font>
    <font>
      <b/>
      <sz val="10"/>
      <color theme="1" tint="0.14999847407452621"/>
      <name val="Arial"/>
      <family val="2"/>
    </font>
    <font>
      <b/>
      <sz val="8"/>
      <color theme="2" tint="-0.749992370372631"/>
      <name val="Arial"/>
      <family val="2"/>
    </font>
    <font>
      <b/>
      <sz val="8"/>
      <color theme="4" tint="-0.249977111117893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 tint="0.14993743705557422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3ED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8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/>
  </cellStyleXfs>
  <cellXfs count="430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/>
    <xf numFmtId="0" fontId="3" fillId="2" borderId="1" xfId="0" applyFont="1" applyFill="1" applyBorder="1" applyProtection="1"/>
    <xf numFmtId="0" fontId="4" fillId="2" borderId="2" xfId="0" applyFont="1" applyFill="1" applyBorder="1" applyProtection="1"/>
    <xf numFmtId="0" fontId="3" fillId="2" borderId="4" xfId="0" applyFont="1" applyFill="1" applyBorder="1" applyProtection="1"/>
    <xf numFmtId="0" fontId="4" fillId="2" borderId="5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7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3" fillId="2" borderId="0" xfId="0" applyFont="1" applyFill="1" applyBorder="1" applyProtection="1"/>
    <xf numFmtId="0" fontId="14" fillId="0" borderId="7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16" fillId="2" borderId="0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wrapText="1"/>
    </xf>
    <xf numFmtId="0" fontId="18" fillId="3" borderId="0" xfId="0" applyFont="1" applyFill="1" applyBorder="1" applyAlignment="1" applyProtection="1">
      <alignment wrapText="1"/>
    </xf>
    <xf numFmtId="4" fontId="19" fillId="2" borderId="7" xfId="1" applyNumberFormat="1" applyFont="1" applyFill="1" applyBorder="1" applyAlignment="1" applyProtection="1">
      <alignment horizontal="right" vertical="center" wrapText="1" indent="1"/>
    </xf>
    <xf numFmtId="44" fontId="20" fillId="0" borderId="7" xfId="1" applyFont="1" applyFill="1" applyBorder="1" applyAlignment="1" applyProtection="1">
      <alignment horizontal="center" vertical="center" wrapText="1"/>
    </xf>
    <xf numFmtId="44" fontId="17" fillId="0" borderId="7" xfId="1" applyFont="1" applyFill="1" applyBorder="1" applyAlignment="1" applyProtection="1">
      <alignment horizontal="center" vertical="center" wrapText="1"/>
    </xf>
    <xf numFmtId="4" fontId="19" fillId="0" borderId="7" xfId="1" applyNumberFormat="1" applyFont="1" applyFill="1" applyBorder="1" applyAlignment="1" applyProtection="1">
      <alignment horizontal="right" vertical="center" wrapText="1" indent="1"/>
    </xf>
    <xf numFmtId="4" fontId="21" fillId="4" borderId="7" xfId="1" applyNumberFormat="1" applyFont="1" applyFill="1" applyBorder="1" applyAlignment="1" applyProtection="1">
      <alignment horizontal="right" vertical="center" wrapText="1" indent="1"/>
    </xf>
    <xf numFmtId="44" fontId="17" fillId="4" borderId="7" xfId="1" applyFont="1" applyFill="1" applyBorder="1" applyAlignment="1" applyProtection="1">
      <alignment horizontal="center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 indent="1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4" fontId="22" fillId="0" borderId="7" xfId="1" applyFont="1" applyFill="1" applyBorder="1" applyAlignment="1" applyProtection="1">
      <alignment horizontal="center" vertical="center" wrapText="1"/>
      <protection locked="0"/>
    </xf>
    <xf numFmtId="4" fontId="21" fillId="2" borderId="7" xfId="1" applyNumberFormat="1" applyFont="1" applyFill="1" applyBorder="1" applyAlignment="1" applyProtection="1">
      <alignment horizontal="right" vertical="center" wrapText="1" indent="1"/>
    </xf>
    <xf numFmtId="44" fontId="23" fillId="0" borderId="7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4" fontId="21" fillId="0" borderId="7" xfId="1" applyNumberFormat="1" applyFont="1" applyFill="1" applyBorder="1" applyAlignment="1" applyProtection="1">
      <alignment horizontal="right" vertical="center" wrapText="1" indent="1"/>
    </xf>
    <xf numFmtId="44" fontId="23" fillId="5" borderId="8" xfId="1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vertical="center"/>
    </xf>
    <xf numFmtId="4" fontId="21" fillId="0" borderId="9" xfId="1" applyNumberFormat="1" applyFont="1" applyFill="1" applyBorder="1" applyAlignment="1" applyProtection="1">
      <alignment horizontal="right" vertical="center" wrapText="1" indent="1"/>
    </xf>
    <xf numFmtId="4" fontId="21" fillId="2" borderId="9" xfId="1" applyNumberFormat="1" applyFont="1" applyFill="1" applyBorder="1" applyAlignment="1" applyProtection="1">
      <alignment horizontal="right" vertical="center" wrapText="1" indent="1"/>
    </xf>
    <xf numFmtId="44" fontId="0" fillId="0" borderId="0" xfId="0" applyNumberFormat="1"/>
    <xf numFmtId="4" fontId="26" fillId="2" borderId="7" xfId="1" applyNumberFormat="1" applyFont="1" applyFill="1" applyBorder="1" applyAlignment="1" applyProtection="1">
      <alignment horizontal="right" vertical="center" wrapText="1" indent="1"/>
    </xf>
    <xf numFmtId="4" fontId="21" fillId="2" borderId="0" xfId="1" applyNumberFormat="1" applyFont="1" applyFill="1" applyBorder="1" applyAlignment="1" applyProtection="1">
      <alignment horizontal="right" vertical="center" wrapText="1"/>
    </xf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26" fillId="6" borderId="7" xfId="1" applyNumberFormat="1" applyFont="1" applyFill="1" applyBorder="1" applyAlignment="1" applyProtection="1">
      <alignment horizontal="right" vertical="center" wrapText="1" indent="1"/>
    </xf>
    <xf numFmtId="4" fontId="26" fillId="6" borderId="7" xfId="0" applyNumberFormat="1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0" fontId="25" fillId="0" borderId="7" xfId="2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0" fontId="7" fillId="0" borderId="17" xfId="0" applyFont="1" applyFill="1" applyBorder="1" applyAlignment="1">
      <alignment horizontal="left" indent="1"/>
    </xf>
    <xf numFmtId="0" fontId="7" fillId="0" borderId="18" xfId="0" applyFont="1" applyFill="1" applyBorder="1" applyAlignment="1">
      <alignment horizontal="left" indent="1"/>
    </xf>
    <xf numFmtId="0" fontId="7" fillId="0" borderId="19" xfId="0" applyFont="1" applyFill="1" applyBorder="1" applyAlignment="1"/>
    <xf numFmtId="0" fontId="7" fillId="0" borderId="20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left" indent="1"/>
    </xf>
    <xf numFmtId="0" fontId="39" fillId="0" borderId="42" xfId="0" applyFont="1" applyBorder="1" applyAlignment="1" applyProtection="1">
      <alignment vertical="center"/>
      <protection locked="0"/>
    </xf>
    <xf numFmtId="0" fontId="39" fillId="0" borderId="43" xfId="0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 applyProtection="1">
      <alignment horizontal="center" vertical="center"/>
      <protection locked="0"/>
    </xf>
    <xf numFmtId="4" fontId="39" fillId="0" borderId="42" xfId="1" applyNumberFormat="1" applyFont="1" applyBorder="1" applyAlignment="1" applyProtection="1">
      <alignment horizontal="center" vertical="center"/>
      <protection locked="0"/>
    </xf>
    <xf numFmtId="4" fontId="39" fillId="0" borderId="43" xfId="1" applyNumberFormat="1" applyFont="1" applyBorder="1" applyAlignment="1" applyProtection="1">
      <alignment vertical="center"/>
      <protection locked="0"/>
    </xf>
    <xf numFmtId="4" fontId="39" fillId="0" borderId="16" xfId="1" applyNumberFormat="1" applyFont="1" applyBorder="1" applyAlignment="1" applyProtection="1">
      <alignment vertical="center"/>
      <protection locked="0"/>
    </xf>
    <xf numFmtId="0" fontId="39" fillId="0" borderId="16" xfId="0" applyFont="1" applyBorder="1" applyAlignment="1" applyProtection="1">
      <alignment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14" fontId="39" fillId="0" borderId="16" xfId="0" applyNumberFormat="1" applyFont="1" applyBorder="1" applyAlignment="1" applyProtection="1">
      <alignment vertical="center"/>
      <protection locked="0"/>
    </xf>
    <xf numFmtId="0" fontId="39" fillId="0" borderId="46" xfId="0" applyFont="1" applyBorder="1" applyAlignment="1" applyProtection="1">
      <alignment horizontal="center" vertical="center"/>
      <protection locked="0"/>
    </xf>
    <xf numFmtId="4" fontId="39" fillId="0" borderId="45" xfId="1" applyNumberFormat="1" applyFont="1" applyBorder="1" applyAlignment="1" applyProtection="1">
      <alignment horizontal="center" vertical="center"/>
      <protection locked="0"/>
    </xf>
    <xf numFmtId="9" fontId="39" fillId="5" borderId="16" xfId="2" applyFont="1" applyFill="1" applyBorder="1" applyAlignment="1" applyProtection="1">
      <alignment vertical="center"/>
      <protection locked="0"/>
    </xf>
    <xf numFmtId="4" fontId="39" fillId="0" borderId="16" xfId="1" applyNumberFormat="1" applyFont="1" applyBorder="1" applyAlignment="1" applyProtection="1">
      <alignment vertical="center" wrapText="1"/>
      <protection locked="0"/>
    </xf>
    <xf numFmtId="0" fontId="39" fillId="0" borderId="48" xfId="0" applyFont="1" applyBorder="1" applyAlignment="1" applyProtection="1">
      <alignment vertical="center"/>
      <protection locked="0"/>
    </xf>
    <xf numFmtId="0" fontId="39" fillId="0" borderId="48" xfId="0" applyFont="1" applyBorder="1" applyAlignment="1" applyProtection="1">
      <alignment horizontal="center" vertical="center"/>
      <protection locked="0"/>
    </xf>
    <xf numFmtId="14" fontId="39" fillId="0" borderId="48" xfId="0" applyNumberFormat="1" applyFont="1" applyBorder="1" applyAlignment="1" applyProtection="1">
      <alignment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4" fontId="39" fillId="0" borderId="47" xfId="1" applyNumberFormat="1" applyFont="1" applyBorder="1" applyAlignment="1" applyProtection="1">
      <alignment horizontal="center" vertical="center"/>
      <protection locked="0"/>
    </xf>
    <xf numFmtId="4" fontId="39" fillId="0" borderId="48" xfId="1" applyNumberFormat="1" applyFont="1" applyBorder="1" applyAlignment="1" applyProtection="1">
      <alignment vertical="center"/>
      <protection locked="0"/>
    </xf>
    <xf numFmtId="9" fontId="39" fillId="5" borderId="48" xfId="2" applyFont="1" applyFill="1" applyBorder="1" applyAlignment="1" applyProtection="1">
      <alignment vertical="center"/>
      <protection locked="0"/>
    </xf>
    <xf numFmtId="4" fontId="34" fillId="5" borderId="23" xfId="1" applyNumberFormat="1" applyFont="1" applyFill="1" applyBorder="1" applyAlignment="1" applyProtection="1">
      <alignment vertical="center"/>
      <protection locked="0"/>
    </xf>
    <xf numFmtId="4" fontId="34" fillId="5" borderId="56" xfId="1" applyNumberFormat="1" applyFont="1" applyFill="1" applyBorder="1" applyAlignment="1" applyProtection="1">
      <alignment vertical="center"/>
      <protection locked="0"/>
    </xf>
    <xf numFmtId="4" fontId="34" fillId="5" borderId="57" xfId="1" applyNumberFormat="1" applyFont="1" applyFill="1" applyBorder="1" applyAlignment="1" applyProtection="1">
      <alignment vertical="center"/>
      <protection locked="0"/>
    </xf>
    <xf numFmtId="4" fontId="39" fillId="0" borderId="43" xfId="1" applyNumberFormat="1" applyFont="1" applyBorder="1" applyAlignment="1" applyProtection="1">
      <alignment horizontal="center" vertical="center"/>
      <protection locked="0"/>
    </xf>
    <xf numFmtId="4" fontId="39" fillId="0" borderId="16" xfId="1" applyNumberFormat="1" applyFont="1" applyBorder="1" applyAlignment="1" applyProtection="1">
      <alignment horizontal="center" vertical="center"/>
      <protection locked="0"/>
    </xf>
    <xf numFmtId="4" fontId="39" fillId="0" borderId="48" xfId="1" applyNumberFormat="1" applyFont="1" applyBorder="1" applyAlignment="1" applyProtection="1">
      <alignment horizontal="center" vertical="center"/>
      <protection locked="0"/>
    </xf>
    <xf numFmtId="4" fontId="39" fillId="5" borderId="0" xfId="1" applyNumberFormat="1" applyFont="1" applyFill="1" applyBorder="1" applyAlignment="1" applyProtection="1">
      <alignment horizontal="center" vertical="center"/>
    </xf>
    <xf numFmtId="4" fontId="39" fillId="0" borderId="44" xfId="1" applyNumberFormat="1" applyFont="1" applyBorder="1" applyAlignment="1" applyProtection="1">
      <alignment horizontal="center" vertical="center"/>
      <protection locked="0"/>
    </xf>
    <xf numFmtId="4" fontId="39" fillId="0" borderId="46" xfId="1" applyNumberFormat="1" applyFont="1" applyBorder="1" applyAlignment="1" applyProtection="1">
      <alignment horizontal="center" vertical="center"/>
      <protection locked="0"/>
    </xf>
    <xf numFmtId="4" fontId="39" fillId="0" borderId="49" xfId="1" applyNumberFormat="1" applyFont="1" applyBorder="1" applyAlignment="1" applyProtection="1">
      <alignment horizontal="center" vertical="center"/>
      <protection locked="0"/>
    </xf>
    <xf numFmtId="9" fontId="39" fillId="0" borderId="56" xfId="2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14" fontId="28" fillId="0" borderId="0" xfId="0" applyNumberFormat="1" applyFont="1" applyBorder="1" applyAlignment="1" applyProtection="1">
      <alignment horizontal="center" vertical="center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0" fontId="64" fillId="2" borderId="0" xfId="0" applyFont="1" applyFill="1" applyBorder="1" applyAlignment="1" applyProtection="1">
      <alignment horizontal="center" wrapText="1"/>
    </xf>
    <xf numFmtId="0" fontId="64" fillId="2" borderId="0" xfId="0" applyFont="1" applyFill="1" applyBorder="1" applyAlignment="1" applyProtection="1">
      <alignment wrapText="1"/>
    </xf>
    <xf numFmtId="0" fontId="56" fillId="2" borderId="0" xfId="0" applyFont="1" applyFill="1" applyBorder="1" applyAlignment="1" applyProtection="1"/>
    <xf numFmtId="4" fontId="39" fillId="0" borderId="0" xfId="1" applyNumberFormat="1" applyFont="1" applyBorder="1" applyAlignment="1" applyProtection="1">
      <alignment vertical="center"/>
    </xf>
    <xf numFmtId="44" fontId="68" fillId="0" borderId="7" xfId="1" applyFont="1" applyFill="1" applyBorder="1" applyAlignment="1" applyProtection="1">
      <alignment horizontal="center" vertical="center" wrapText="1"/>
    </xf>
    <xf numFmtId="44" fontId="68" fillId="5" borderId="8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50" fillId="0" borderId="0" xfId="0" applyFont="1" applyFill="1" applyAlignment="1" applyProtection="1">
      <alignment horizontal="center" vertical="center"/>
    </xf>
    <xf numFmtId="0" fontId="0" fillId="0" borderId="0" xfId="0" applyAlignment="1" applyProtection="1"/>
    <xf numFmtId="0" fontId="52" fillId="0" borderId="0" xfId="0" applyFont="1" applyBorder="1" applyAlignment="1" applyProtection="1">
      <alignment horizontal="center" vertical="center"/>
    </xf>
    <xf numFmtId="0" fontId="52" fillId="0" borderId="0" xfId="0" applyFont="1" applyAlignment="1" applyProtection="1">
      <alignment horizontal="center"/>
    </xf>
    <xf numFmtId="0" fontId="51" fillId="0" borderId="0" xfId="0" applyFont="1" applyProtection="1"/>
    <xf numFmtId="0" fontId="53" fillId="0" borderId="0" xfId="0" applyFont="1" applyProtection="1"/>
    <xf numFmtId="0" fontId="28" fillId="0" borderId="0" xfId="0" applyFont="1" applyProtection="1"/>
    <xf numFmtId="0" fontId="58" fillId="0" borderId="0" xfId="0" applyFont="1" applyProtection="1"/>
    <xf numFmtId="0" fontId="28" fillId="0" borderId="0" xfId="0" applyFont="1" applyBorder="1" applyAlignment="1" applyProtection="1">
      <alignment horizontal="center" vertical="center"/>
    </xf>
    <xf numFmtId="0" fontId="60" fillId="0" borderId="0" xfId="0" applyFont="1" applyProtection="1"/>
    <xf numFmtId="0" fontId="5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54" fillId="5" borderId="0" xfId="0" applyFont="1" applyFill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28" fillId="0" borderId="0" xfId="0" applyFont="1" applyBorder="1" applyProtection="1"/>
    <xf numFmtId="0" fontId="53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 vertical="center"/>
    </xf>
    <xf numFmtId="0" fontId="51" fillId="0" borderId="0" xfId="0" applyFont="1" applyBorder="1" applyProtection="1"/>
    <xf numFmtId="0" fontId="0" fillId="0" borderId="0" xfId="0" applyBorder="1" applyAlignment="1" applyProtection="1"/>
    <xf numFmtId="0" fontId="51" fillId="0" borderId="0" xfId="0" applyFont="1" applyBorder="1" applyAlignment="1" applyProtection="1"/>
    <xf numFmtId="0" fontId="61" fillId="0" borderId="0" xfId="0" applyFont="1" applyBorder="1" applyProtection="1"/>
    <xf numFmtId="0" fontId="61" fillId="0" borderId="0" xfId="0" applyFont="1" applyProtection="1"/>
    <xf numFmtId="0" fontId="57" fillId="0" borderId="0" xfId="0" applyFont="1" applyProtection="1"/>
    <xf numFmtId="4" fontId="21" fillId="2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Border="1" applyAlignment="1" applyProtection="1">
      <alignment horizontal="center" vertical="center" wrapText="1"/>
    </xf>
    <xf numFmtId="1" fontId="25" fillId="0" borderId="0" xfId="0" applyNumberFormat="1" applyFont="1" applyFill="1" applyBorder="1" applyAlignment="1" applyProtection="1">
      <alignment horizontal="center" vertical="center" wrapText="1"/>
    </xf>
    <xf numFmtId="0" fontId="7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44" fontId="20" fillId="0" borderId="7" xfId="1" applyFont="1" applyFill="1" applyBorder="1" applyAlignment="1" applyProtection="1">
      <alignment horizontal="center" vertical="center" wrapText="1"/>
      <protection locked="0"/>
    </xf>
    <xf numFmtId="1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7" xfId="1" applyFont="1" applyFill="1" applyBorder="1" applyAlignment="1" applyProtection="1">
      <alignment horizontal="center" vertical="center" wrapText="1"/>
    </xf>
    <xf numFmtId="4" fontId="73" fillId="7" borderId="7" xfId="1" applyNumberFormat="1" applyFont="1" applyFill="1" applyBorder="1" applyAlignment="1" applyProtection="1">
      <alignment horizontal="right" vertical="center" wrapText="1" indent="1"/>
    </xf>
    <xf numFmtId="4" fontId="74" fillId="5" borderId="0" xfId="1" applyNumberFormat="1" applyFont="1" applyFill="1" applyBorder="1" applyAlignment="1" applyProtection="1">
      <alignment horizontal="right" vertical="center" wrapText="1" indent="1"/>
    </xf>
    <xf numFmtId="4" fontId="75" fillId="5" borderId="0" xfId="1" applyNumberFormat="1" applyFont="1" applyFill="1" applyBorder="1" applyAlignment="1" applyProtection="1">
      <alignment horizontal="right" vertical="center" wrapText="1" indent="1"/>
    </xf>
    <xf numFmtId="0" fontId="39" fillId="0" borderId="24" xfId="0" applyFont="1" applyBorder="1" applyAlignment="1" applyProtection="1">
      <alignment horizontal="center" vertical="center"/>
      <protection locked="0"/>
    </xf>
    <xf numFmtId="0" fontId="39" fillId="0" borderId="64" xfId="0" applyFont="1" applyBorder="1" applyAlignment="1" applyProtection="1">
      <alignment horizontal="center" vertical="center"/>
      <protection locked="0"/>
    </xf>
    <xf numFmtId="0" fontId="39" fillId="0" borderId="76" xfId="0" applyFont="1" applyBorder="1" applyAlignment="1" applyProtection="1">
      <alignment horizontal="center" vertical="center"/>
      <protection locked="0"/>
    </xf>
    <xf numFmtId="0" fontId="39" fillId="0" borderId="39" xfId="0" applyFont="1" applyBorder="1" applyAlignment="1" applyProtection="1">
      <alignment vertical="center"/>
      <protection locked="0"/>
    </xf>
    <xf numFmtId="4" fontId="39" fillId="0" borderId="78" xfId="1" applyNumberFormat="1" applyFont="1" applyBorder="1" applyAlignment="1" applyProtection="1">
      <alignment horizontal="center" vertical="center"/>
      <protection locked="0"/>
    </xf>
    <xf numFmtId="4" fontId="39" fillId="0" borderId="71" xfId="1" applyNumberFormat="1" applyFont="1" applyBorder="1" applyAlignment="1" applyProtection="1">
      <alignment horizontal="center" vertical="center"/>
      <protection locked="0"/>
    </xf>
    <xf numFmtId="4" fontId="39" fillId="0" borderId="72" xfId="1" applyNumberFormat="1" applyFont="1" applyBorder="1" applyAlignment="1" applyProtection="1">
      <alignment horizontal="center" vertical="center"/>
      <protection locked="0"/>
    </xf>
    <xf numFmtId="4" fontId="39" fillId="11" borderId="79" xfId="1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17" xfId="0" applyFont="1" applyFill="1" applyBorder="1" applyProtection="1"/>
    <xf numFmtId="0" fontId="12" fillId="0" borderId="18" xfId="0" applyFont="1" applyFill="1" applyBorder="1" applyProtection="1"/>
    <xf numFmtId="0" fontId="8" fillId="0" borderId="18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2" fillId="0" borderId="0" xfId="0" applyFont="1" applyFill="1" applyProtection="1"/>
    <xf numFmtId="0" fontId="30" fillId="0" borderId="22" xfId="0" applyFont="1" applyFill="1" applyBorder="1" applyAlignment="1" applyProtection="1">
      <alignment vertical="center"/>
    </xf>
    <xf numFmtId="0" fontId="12" fillId="0" borderId="23" xfId="0" applyFont="1" applyFill="1" applyBorder="1" applyProtection="1"/>
    <xf numFmtId="0" fontId="30" fillId="0" borderId="23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/>
    </xf>
    <xf numFmtId="0" fontId="31" fillId="0" borderId="23" xfId="0" applyFont="1" applyFill="1" applyBorder="1" applyAlignment="1" applyProtection="1">
      <alignment horizontal="right" vertical="center"/>
    </xf>
    <xf numFmtId="0" fontId="31" fillId="0" borderId="23" xfId="0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12" fillId="0" borderId="0" xfId="0" applyFont="1" applyFill="1" applyAlignment="1" applyProtection="1">
      <alignment horizontal="left"/>
    </xf>
    <xf numFmtId="0" fontId="37" fillId="0" borderId="0" xfId="0" applyFont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 wrapText="1"/>
    </xf>
    <xf numFmtId="0" fontId="39" fillId="5" borderId="0" xfId="0" applyFont="1" applyFill="1" applyBorder="1" applyAlignment="1" applyProtection="1">
      <alignment horizontal="center" vertical="center" wrapText="1"/>
    </xf>
    <xf numFmtId="0" fontId="49" fillId="5" borderId="0" xfId="0" applyFont="1" applyFill="1" applyBorder="1" applyAlignment="1" applyProtection="1">
      <alignment horizontal="center" vertical="center" wrapText="1"/>
    </xf>
    <xf numFmtId="0" fontId="39" fillId="7" borderId="0" xfId="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4" fontId="39" fillId="0" borderId="0" xfId="1" applyNumberFormat="1" applyFont="1" applyBorder="1" applyAlignment="1" applyProtection="1">
      <alignment horizontal="center" vertical="center"/>
    </xf>
    <xf numFmtId="4" fontId="34" fillId="8" borderId="66" xfId="1" applyNumberFormat="1" applyFont="1" applyFill="1" applyBorder="1" applyAlignment="1" applyProtection="1">
      <alignment horizontal="right" vertical="center"/>
    </xf>
    <xf numFmtId="4" fontId="34" fillId="8" borderId="44" xfId="1" applyNumberFormat="1" applyFont="1" applyFill="1" applyBorder="1" applyAlignment="1" applyProtection="1">
      <alignment horizontal="right" vertical="center"/>
    </xf>
    <xf numFmtId="4" fontId="39" fillId="0" borderId="42" xfId="1" applyNumberFormat="1" applyFont="1" applyBorder="1" applyAlignment="1" applyProtection="1">
      <alignment horizontal="right" vertical="center"/>
    </xf>
    <xf numFmtId="4" fontId="39" fillId="0" borderId="43" xfId="1" applyNumberFormat="1" applyFont="1" applyBorder="1" applyAlignment="1" applyProtection="1">
      <alignment horizontal="right" vertical="center"/>
    </xf>
    <xf numFmtId="0" fontId="40" fillId="0" borderId="0" xfId="0" applyFont="1" applyProtection="1"/>
    <xf numFmtId="4" fontId="40" fillId="0" borderId="16" xfId="1" applyNumberFormat="1" applyFont="1" applyBorder="1" applyAlignment="1" applyProtection="1">
      <alignment vertical="center"/>
    </xf>
    <xf numFmtId="4" fontId="40" fillId="0" borderId="0" xfId="1" applyNumberFormat="1" applyFont="1" applyFill="1" applyBorder="1" applyAlignment="1" applyProtection="1">
      <alignment vertical="center"/>
    </xf>
    <xf numFmtId="0" fontId="32" fillId="0" borderId="15" xfId="0" applyFont="1" applyBorder="1" applyAlignment="1" applyProtection="1">
      <alignment horizontal="center" vertical="center"/>
    </xf>
    <xf numFmtId="4" fontId="41" fillId="0" borderId="15" xfId="1" applyNumberFormat="1" applyFont="1" applyBorder="1" applyAlignment="1" applyProtection="1">
      <alignment vertical="center"/>
    </xf>
    <xf numFmtId="4" fontId="42" fillId="9" borderId="15" xfId="1" applyNumberFormat="1" applyFont="1" applyFill="1" applyBorder="1" applyAlignment="1" applyProtection="1">
      <alignment vertical="center"/>
    </xf>
    <xf numFmtId="4" fontId="12" fillId="0" borderId="0" xfId="0" applyNumberFormat="1" applyFont="1" applyProtection="1"/>
    <xf numFmtId="4" fontId="39" fillId="0" borderId="36" xfId="1" applyNumberFormat="1" applyFont="1" applyBorder="1" applyAlignment="1" applyProtection="1">
      <alignment horizontal="center" vertical="center"/>
    </xf>
    <xf numFmtId="4" fontId="34" fillId="8" borderId="51" xfId="1" applyNumberFormat="1" applyFont="1" applyFill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center" vertical="center"/>
    </xf>
    <xf numFmtId="14" fontId="39" fillId="0" borderId="0" xfId="0" applyNumberFormat="1" applyFont="1" applyBorder="1" applyAlignment="1" applyProtection="1">
      <alignment vertical="center"/>
    </xf>
    <xf numFmtId="4" fontId="34" fillId="8" borderId="0" xfId="1" applyNumberFormat="1" applyFont="1" applyFill="1" applyBorder="1" applyAlignment="1" applyProtection="1">
      <alignment vertical="center"/>
    </xf>
    <xf numFmtId="4" fontId="34" fillId="5" borderId="0" xfId="1" applyNumberFormat="1" applyFont="1" applyFill="1" applyBorder="1" applyAlignment="1" applyProtection="1">
      <alignment vertical="center"/>
    </xf>
    <xf numFmtId="9" fontId="39" fillId="5" borderId="0" xfId="2" applyFont="1" applyFill="1" applyBorder="1" applyAlignment="1" applyProtection="1">
      <alignment vertical="center"/>
    </xf>
    <xf numFmtId="4" fontId="66" fillId="0" borderId="0" xfId="1" applyNumberFormat="1" applyFont="1" applyBorder="1" applyAlignment="1" applyProtection="1">
      <alignment vertical="center"/>
    </xf>
    <xf numFmtId="0" fontId="43" fillId="0" borderId="0" xfId="0" applyFont="1" applyProtection="1"/>
    <xf numFmtId="0" fontId="44" fillId="0" borderId="0" xfId="0" applyFont="1" applyProtection="1"/>
    <xf numFmtId="44" fontId="44" fillId="0" borderId="0" xfId="1" applyFont="1" applyProtection="1"/>
    <xf numFmtId="4" fontId="45" fillId="0" borderId="0" xfId="0" applyNumberFormat="1" applyFont="1" applyProtection="1"/>
    <xf numFmtId="4" fontId="45" fillId="0" borderId="0" xfId="0" applyNumberFormat="1" applyFont="1" applyFill="1" applyBorder="1" applyProtection="1"/>
    <xf numFmtId="0" fontId="45" fillId="7" borderId="18" xfId="0" applyFont="1" applyFill="1" applyBorder="1" applyAlignment="1" applyProtection="1">
      <alignment vertical="center"/>
    </xf>
    <xf numFmtId="0" fontId="45" fillId="7" borderId="18" xfId="0" applyFont="1" applyFill="1" applyBorder="1" applyAlignment="1" applyProtection="1">
      <alignment horizontal="center" vertical="center"/>
    </xf>
    <xf numFmtId="0" fontId="45" fillId="7" borderId="18" xfId="0" applyFont="1" applyFill="1" applyBorder="1" applyAlignment="1" applyProtection="1">
      <alignment horizontal="center" vertical="center" wrapText="1"/>
    </xf>
    <xf numFmtId="0" fontId="45" fillId="5" borderId="0" xfId="0" applyFont="1" applyFill="1" applyBorder="1" applyAlignment="1" applyProtection="1">
      <alignment vertical="center"/>
    </xf>
    <xf numFmtId="44" fontId="39" fillId="0" borderId="56" xfId="1" applyFont="1" applyBorder="1" applyAlignment="1" applyProtection="1">
      <alignment horizontal="center" vertical="center"/>
    </xf>
    <xf numFmtId="44" fontId="39" fillId="0" borderId="0" xfId="1" applyFont="1" applyBorder="1" applyAlignment="1" applyProtection="1">
      <alignment horizontal="center" vertical="center"/>
    </xf>
    <xf numFmtId="9" fontId="39" fillId="0" borderId="0" xfId="2" applyFont="1" applyBorder="1" applyAlignment="1" applyProtection="1">
      <alignment horizontal="center" vertical="center"/>
    </xf>
    <xf numFmtId="44" fontId="39" fillId="0" borderId="64" xfId="1" applyFont="1" applyBorder="1" applyAlignment="1" applyProtection="1">
      <alignment horizontal="center" vertical="center"/>
    </xf>
    <xf numFmtId="0" fontId="45" fillId="5" borderId="23" xfId="0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horizontal="center" vertical="center" wrapText="1"/>
    </xf>
    <xf numFmtId="0" fontId="76" fillId="0" borderId="0" xfId="0" applyFont="1" applyProtection="1"/>
    <xf numFmtId="4" fontId="34" fillId="0" borderId="43" xfId="1" applyNumberFormat="1" applyFont="1" applyBorder="1" applyAlignment="1" applyProtection="1">
      <alignment horizontal="center" vertical="center"/>
    </xf>
    <xf numFmtId="4" fontId="34" fillId="0" borderId="22" xfId="1" applyNumberFormat="1" applyFont="1" applyBorder="1" applyAlignment="1" applyProtection="1">
      <alignment horizontal="center" vertical="center"/>
    </xf>
    <xf numFmtId="44" fontId="34" fillId="0" borderId="23" xfId="1" applyFont="1" applyBorder="1" applyAlignment="1" applyProtection="1">
      <alignment horizontal="center" vertical="center"/>
    </xf>
    <xf numFmtId="44" fontId="34" fillId="0" borderId="24" xfId="1" applyFont="1" applyBorder="1" applyAlignment="1" applyProtection="1">
      <alignment horizontal="center" vertical="center"/>
    </xf>
    <xf numFmtId="0" fontId="39" fillId="0" borderId="45" xfId="0" applyFont="1" applyBorder="1" applyAlignment="1" applyProtection="1">
      <alignment vertical="center"/>
      <protection locked="0"/>
    </xf>
    <xf numFmtId="0" fontId="39" fillId="0" borderId="47" xfId="0" applyFont="1" applyBorder="1" applyAlignment="1" applyProtection="1">
      <alignment vertical="center"/>
      <protection locked="0"/>
    </xf>
    <xf numFmtId="0" fontId="45" fillId="5" borderId="36" xfId="0" applyFont="1" applyFill="1" applyBorder="1" applyAlignment="1" applyProtection="1">
      <alignment vertical="center"/>
    </xf>
    <xf numFmtId="44" fontId="39" fillId="0" borderId="36" xfId="1" applyFont="1" applyBorder="1" applyAlignment="1" applyProtection="1">
      <alignment horizontal="center" vertical="center"/>
    </xf>
    <xf numFmtId="9" fontId="39" fillId="0" borderId="57" xfId="2" applyFont="1" applyBorder="1" applyAlignment="1" applyProtection="1">
      <alignment horizontal="center" vertical="center"/>
      <protection locked="0"/>
    </xf>
    <xf numFmtId="9" fontId="39" fillId="0" borderId="36" xfId="2" applyFont="1" applyBorder="1" applyAlignment="1" applyProtection="1">
      <alignment horizontal="center" vertical="center"/>
    </xf>
    <xf numFmtId="44" fontId="39" fillId="0" borderId="76" xfId="1" applyFont="1" applyBorder="1" applyAlignment="1" applyProtection="1">
      <alignment horizontal="center" vertical="center"/>
    </xf>
    <xf numFmtId="0" fontId="39" fillId="0" borderId="53" xfId="0" applyFont="1" applyBorder="1" applyAlignment="1" applyProtection="1">
      <alignment vertical="center"/>
      <protection locked="0"/>
    </xf>
    <xf numFmtId="0" fontId="39" fillId="0" borderId="54" xfId="0" applyFont="1" applyBorder="1" applyAlignment="1" applyProtection="1">
      <alignment vertical="center"/>
      <protection locked="0"/>
    </xf>
    <xf numFmtId="0" fontId="39" fillId="0" borderId="54" xfId="0" applyFont="1" applyBorder="1" applyAlignment="1" applyProtection="1">
      <alignment horizontal="center" vertical="center"/>
      <protection locked="0"/>
    </xf>
    <xf numFmtId="14" fontId="39" fillId="0" borderId="54" xfId="0" applyNumberFormat="1" applyFont="1" applyBorder="1" applyAlignment="1" applyProtection="1">
      <alignment vertical="center"/>
      <protection locked="0"/>
    </xf>
    <xf numFmtId="0" fontId="39" fillId="0" borderId="55" xfId="0" applyFont="1" applyBorder="1" applyAlignment="1" applyProtection="1">
      <alignment horizontal="center" vertical="center"/>
      <protection locked="0"/>
    </xf>
    <xf numFmtId="0" fontId="39" fillId="0" borderId="40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Protection="1"/>
    <xf numFmtId="0" fontId="45" fillId="0" borderId="16" xfId="0" applyFont="1" applyBorder="1" applyAlignment="1" applyProtection="1">
      <alignment vertical="center"/>
    </xf>
    <xf numFmtId="0" fontId="40" fillId="0" borderId="16" xfId="0" applyFont="1" applyBorder="1" applyAlignment="1" applyProtection="1">
      <alignment horizontal="center" vertical="center"/>
    </xf>
    <xf numFmtId="0" fontId="40" fillId="0" borderId="16" xfId="0" applyFont="1" applyBorder="1" applyAlignment="1" applyProtection="1">
      <alignment horizontal="center"/>
    </xf>
    <xf numFmtId="0" fontId="45" fillId="0" borderId="16" xfId="0" applyFont="1" applyBorder="1" applyAlignment="1" applyProtection="1">
      <alignment horizontal="right"/>
    </xf>
    <xf numFmtId="0" fontId="45" fillId="0" borderId="16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47" fillId="7" borderId="53" xfId="0" applyFont="1" applyFill="1" applyBorder="1" applyAlignment="1" applyProtection="1">
      <alignment horizontal="center" vertical="center"/>
    </xf>
    <xf numFmtId="0" fontId="47" fillId="7" borderId="54" xfId="0" applyFont="1" applyFill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 wrapText="1"/>
    </xf>
    <xf numFmtId="0" fontId="12" fillId="0" borderId="16" xfId="0" applyFont="1" applyBorder="1" applyProtection="1"/>
    <xf numFmtId="0" fontId="12" fillId="0" borderId="46" xfId="0" applyFont="1" applyBorder="1" applyProtection="1"/>
    <xf numFmtId="0" fontId="12" fillId="0" borderId="0" xfId="0" applyFont="1" applyAlignment="1" applyProtection="1">
      <alignment wrapText="1" shrinkToFit="1"/>
    </xf>
    <xf numFmtId="0" fontId="47" fillId="7" borderId="4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0" borderId="0" xfId="0" applyFont="1" applyBorder="1" applyProtection="1"/>
    <xf numFmtId="0" fontId="47" fillId="7" borderId="27" xfId="0" applyFont="1" applyFill="1" applyBorder="1" applyAlignment="1" applyProtection="1">
      <alignment horizontal="center" vertical="center"/>
    </xf>
    <xf numFmtId="0" fontId="47" fillId="7" borderId="28" xfId="0" applyFont="1" applyFill="1" applyBorder="1" applyAlignment="1" applyProtection="1">
      <alignment horizontal="center" vertical="center"/>
    </xf>
    <xf numFmtId="0" fontId="47" fillId="7" borderId="81" xfId="0" applyFont="1" applyFill="1" applyBorder="1" applyAlignment="1" applyProtection="1">
      <alignment horizontal="center" vertical="center"/>
    </xf>
    <xf numFmtId="0" fontId="47" fillId="7" borderId="50" xfId="0" applyFont="1" applyFill="1" applyBorder="1" applyAlignment="1" applyProtection="1">
      <alignment horizontal="center" vertical="center"/>
    </xf>
    <xf numFmtId="0" fontId="47" fillId="0" borderId="82" xfId="0" applyFont="1" applyBorder="1" applyAlignment="1" applyProtection="1">
      <alignment horizontal="right"/>
    </xf>
    <xf numFmtId="164" fontId="47" fillId="0" borderId="82" xfId="1" applyNumberFormat="1" applyFont="1" applyBorder="1" applyAlignment="1" applyProtection="1">
      <alignment horizontal="center"/>
    </xf>
    <xf numFmtId="0" fontId="70" fillId="0" borderId="0" xfId="0" applyFont="1" applyProtection="1"/>
    <xf numFmtId="44" fontId="12" fillId="0" borderId="0" xfId="0" applyNumberFormat="1" applyFont="1" applyProtection="1"/>
    <xf numFmtId="0" fontId="12" fillId="0" borderId="45" xfId="0" applyFont="1" applyBorder="1" applyAlignment="1" applyProtection="1">
      <alignment vertical="center" wrapText="1" shrinkToFit="1"/>
      <protection locked="0"/>
    </xf>
    <xf numFmtId="0" fontId="12" fillId="0" borderId="16" xfId="0" applyFont="1" applyBorder="1" applyAlignment="1" applyProtection="1">
      <alignment vertical="center" wrapText="1" shrinkToFit="1"/>
      <protection locked="0"/>
    </xf>
    <xf numFmtId="0" fontId="12" fillId="0" borderId="16" xfId="0" applyFont="1" applyBorder="1" applyAlignment="1" applyProtection="1">
      <alignment wrapText="1" shrinkToFit="1"/>
      <protection locked="0"/>
    </xf>
    <xf numFmtId="0" fontId="12" fillId="0" borderId="47" xfId="0" applyFont="1" applyBorder="1" applyAlignment="1" applyProtection="1">
      <alignment vertical="center" wrapText="1" shrinkToFit="1"/>
      <protection locked="0"/>
    </xf>
    <xf numFmtId="0" fontId="12" fillId="0" borderId="48" xfId="0" applyFont="1" applyBorder="1" applyAlignment="1" applyProtection="1">
      <alignment vertical="center" wrapText="1" shrinkToFit="1"/>
      <protection locked="0"/>
    </xf>
    <xf numFmtId="0" fontId="12" fillId="0" borderId="48" xfId="0" applyFont="1" applyBorder="1" applyAlignment="1" applyProtection="1">
      <alignment wrapText="1" shrinkToFit="1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vertical="center"/>
      <protection locked="0"/>
    </xf>
    <xf numFmtId="0" fontId="27" fillId="0" borderId="54" xfId="0" applyFont="1" applyBorder="1" applyAlignment="1" applyProtection="1">
      <alignment vertical="center" wrapText="1"/>
      <protection locked="0"/>
    </xf>
    <xf numFmtId="0" fontId="12" fillId="0" borderId="54" xfId="0" applyFont="1" applyBorder="1" applyAlignment="1" applyProtection="1">
      <alignment vertical="center" wrapText="1"/>
      <protection locked="0"/>
    </xf>
    <xf numFmtId="164" fontId="12" fillId="0" borderId="54" xfId="1" applyNumberFormat="1" applyFont="1" applyBorder="1" applyAlignment="1" applyProtection="1">
      <alignment horizontal="center" vertical="center" wrapText="1" shrinkToFit="1"/>
      <protection locked="0"/>
    </xf>
    <xf numFmtId="0" fontId="27" fillId="0" borderId="16" xfId="0" applyFont="1" applyBorder="1" applyAlignment="1" applyProtection="1">
      <alignment wrapText="1" shrinkToFit="1"/>
      <protection locked="0"/>
    </xf>
    <xf numFmtId="164" fontId="12" fillId="0" borderId="16" xfId="1" applyNumberFormat="1" applyFont="1" applyBorder="1" applyAlignment="1" applyProtection="1">
      <alignment horizontal="center" vertical="center" wrapText="1" shrinkToFit="1"/>
      <protection locked="0"/>
    </xf>
    <xf numFmtId="0" fontId="27" fillId="0" borderId="48" xfId="0" applyFont="1" applyBorder="1" applyAlignment="1" applyProtection="1">
      <alignment wrapText="1" shrinkToFit="1"/>
      <protection locked="0"/>
    </xf>
    <xf numFmtId="164" fontId="12" fillId="0" borderId="48" xfId="1" applyNumberFormat="1" applyFont="1" applyBorder="1" applyAlignment="1" applyProtection="1">
      <alignment horizontal="center" vertical="center" wrapText="1" shrinkToFit="1"/>
      <protection locked="0"/>
    </xf>
    <xf numFmtId="0" fontId="71" fillId="0" borderId="0" xfId="0" applyFont="1" applyFill="1" applyBorder="1" applyAlignment="1" applyProtection="1">
      <alignment horizontal="center"/>
    </xf>
    <xf numFmtId="0" fontId="70" fillId="0" borderId="0" xfId="0" applyFont="1" applyFill="1" applyBorder="1" applyProtection="1"/>
    <xf numFmtId="0" fontId="71" fillId="0" borderId="0" xfId="0" applyFont="1" applyFill="1" applyBorder="1" applyAlignment="1" applyProtection="1">
      <alignment vertical="center"/>
    </xf>
    <xf numFmtId="0" fontId="71" fillId="0" borderId="0" xfId="0" applyFont="1" applyFill="1" applyBorder="1" applyProtection="1"/>
    <xf numFmtId="0" fontId="67" fillId="7" borderId="0" xfId="0" applyFont="1" applyFill="1" applyBorder="1" applyAlignment="1" applyProtection="1">
      <alignment horizontal="center" vertical="center" wrapText="1"/>
    </xf>
    <xf numFmtId="0" fontId="39" fillId="7" borderId="85" xfId="0" applyFont="1" applyFill="1" applyBorder="1" applyAlignment="1" applyProtection="1">
      <alignment horizontal="center" vertical="center" wrapText="1"/>
    </xf>
    <xf numFmtId="0" fontId="45" fillId="7" borderId="0" xfId="0" applyFont="1" applyFill="1" applyBorder="1" applyAlignment="1" applyProtection="1">
      <alignment vertical="center"/>
    </xf>
    <xf numFmtId="0" fontId="45" fillId="7" borderId="0" xfId="0" applyFont="1" applyFill="1" applyBorder="1" applyAlignment="1" applyProtection="1">
      <alignment horizontal="center" vertical="center"/>
    </xf>
    <xf numFmtId="0" fontId="45" fillId="7" borderId="0" xfId="0" applyFont="1" applyFill="1" applyBorder="1" applyAlignment="1" applyProtection="1">
      <alignment horizontal="center" vertical="center" wrapText="1"/>
    </xf>
    <xf numFmtId="164" fontId="66" fillId="7" borderId="23" xfId="0" applyNumberFormat="1" applyFont="1" applyFill="1" applyBorder="1" applyAlignment="1" applyProtection="1">
      <alignment horizontal="center" vertical="center"/>
      <protection locked="0"/>
    </xf>
    <xf numFmtId="164" fontId="39" fillId="7" borderId="37" xfId="0" applyNumberFormat="1" applyFont="1" applyFill="1" applyBorder="1" applyAlignment="1" applyProtection="1">
      <alignment horizontal="center" vertical="center" wrapText="1"/>
      <protection locked="0"/>
    </xf>
    <xf numFmtId="9" fontId="34" fillId="7" borderId="36" xfId="0" applyNumberFormat="1" applyFont="1" applyFill="1" applyBorder="1" applyAlignment="1" applyProtection="1">
      <alignment horizontal="center" vertical="center" wrapText="1"/>
      <protection locked="0"/>
    </xf>
    <xf numFmtId="4" fontId="34" fillId="8" borderId="43" xfId="1" applyNumberFormat="1" applyFont="1" applyFill="1" applyBorder="1" applyAlignment="1" applyProtection="1">
      <alignment vertical="center"/>
    </xf>
    <xf numFmtId="4" fontId="39" fillId="0" borderId="63" xfId="1" applyNumberFormat="1" applyFont="1" applyBorder="1" applyAlignment="1" applyProtection="1">
      <alignment horizontal="center" vertical="center"/>
      <protection locked="0"/>
    </xf>
    <xf numFmtId="4" fontId="39" fillId="0" borderId="80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wrapText="1"/>
    </xf>
    <xf numFmtId="0" fontId="28" fillId="0" borderId="63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64" xfId="0" applyFont="1" applyBorder="1" applyAlignment="1" applyProtection="1">
      <alignment horizontal="center" vertical="center"/>
      <protection locked="0"/>
    </xf>
    <xf numFmtId="0" fontId="50" fillId="12" borderId="0" xfId="0" applyFont="1" applyFill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/>
    </xf>
    <xf numFmtId="0" fontId="59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14" fontId="28" fillId="0" borderId="63" xfId="0" applyNumberFormat="1" applyFont="1" applyBorder="1" applyAlignment="1" applyProtection="1">
      <alignment horizontal="center" vertical="center"/>
      <protection locked="0"/>
    </xf>
    <xf numFmtId="14" fontId="28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64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8" fillId="0" borderId="70" xfId="0" applyFont="1" applyBorder="1" applyAlignment="1" applyProtection="1">
      <alignment horizontal="center" vertical="center"/>
      <protection locked="0"/>
    </xf>
    <xf numFmtId="0" fontId="65" fillId="10" borderId="68" xfId="0" applyFont="1" applyFill="1" applyBorder="1" applyAlignment="1" applyProtection="1">
      <alignment horizontal="center" vertical="center"/>
    </xf>
    <xf numFmtId="0" fontId="65" fillId="10" borderId="69" xfId="0" applyFont="1" applyFill="1" applyBorder="1" applyAlignment="1" applyProtection="1">
      <alignment horizontal="center" vertical="center"/>
    </xf>
    <xf numFmtId="0" fontId="65" fillId="10" borderId="70" xfId="0" applyFont="1" applyFill="1" applyBorder="1" applyAlignment="1" applyProtection="1">
      <alignment horizontal="center" vertical="center"/>
    </xf>
    <xf numFmtId="0" fontId="45" fillId="7" borderId="87" xfId="0" applyFont="1" applyFill="1" applyBorder="1" applyAlignment="1" applyProtection="1">
      <alignment horizontal="center" vertical="center" wrapText="1"/>
    </xf>
    <xf numFmtId="0" fontId="45" fillId="7" borderId="44" xfId="0" applyFont="1" applyFill="1" applyBorder="1" applyAlignment="1" applyProtection="1">
      <alignment horizontal="center" vertical="center" wrapText="1"/>
    </xf>
    <xf numFmtId="0" fontId="45" fillId="7" borderId="86" xfId="0" applyFont="1" applyFill="1" applyBorder="1" applyAlignment="1" applyProtection="1">
      <alignment horizontal="center" vertical="center"/>
    </xf>
    <xf numFmtId="0" fontId="45" fillId="7" borderId="42" xfId="0" applyFont="1" applyFill="1" applyBorder="1" applyAlignment="1" applyProtection="1">
      <alignment horizontal="center" vertical="center"/>
    </xf>
    <xf numFmtId="0" fontId="45" fillId="7" borderId="17" xfId="0" applyFont="1" applyFill="1" applyBorder="1" applyAlignment="1" applyProtection="1">
      <alignment horizontal="center" vertical="center"/>
    </xf>
    <xf numFmtId="0" fontId="45" fillId="7" borderId="18" xfId="0" applyFont="1" applyFill="1" applyBorder="1" applyAlignment="1" applyProtection="1">
      <alignment horizontal="center" vertical="center"/>
    </xf>
    <xf numFmtId="0" fontId="45" fillId="7" borderId="19" xfId="0" applyFont="1" applyFill="1" applyBorder="1" applyAlignment="1" applyProtection="1">
      <alignment horizontal="center" vertical="center"/>
    </xf>
    <xf numFmtId="0" fontId="45" fillId="7" borderId="22" xfId="0" applyFont="1" applyFill="1" applyBorder="1" applyAlignment="1" applyProtection="1">
      <alignment horizontal="center" vertical="center"/>
    </xf>
    <xf numFmtId="0" fontId="45" fillId="7" borderId="23" xfId="0" applyFont="1" applyFill="1" applyBorder="1" applyAlignment="1" applyProtection="1">
      <alignment horizontal="center" vertical="center"/>
    </xf>
    <xf numFmtId="0" fontId="45" fillId="7" borderId="24" xfId="0" applyFont="1" applyFill="1" applyBorder="1" applyAlignment="1" applyProtection="1">
      <alignment horizontal="center" vertical="center"/>
    </xf>
    <xf numFmtId="0" fontId="45" fillId="7" borderId="18" xfId="0" applyFont="1" applyFill="1" applyBorder="1" applyAlignment="1" applyProtection="1">
      <alignment horizontal="center" vertical="center" wrapText="1"/>
    </xf>
    <xf numFmtId="0" fontId="45" fillId="7" borderId="23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right" vertical="center" indent="2"/>
    </xf>
    <xf numFmtId="0" fontId="8" fillId="0" borderId="19" xfId="0" applyFont="1" applyFill="1" applyBorder="1" applyAlignment="1" applyProtection="1">
      <alignment horizontal="right" vertical="center" indent="2"/>
    </xf>
    <xf numFmtId="0" fontId="39" fillId="8" borderId="55" xfId="0" applyFont="1" applyFill="1" applyBorder="1" applyAlignment="1" applyProtection="1">
      <alignment horizontal="center" vertical="center" wrapText="1"/>
    </xf>
    <xf numFmtId="0" fontId="39" fillId="8" borderId="34" xfId="0" applyFont="1" applyFill="1" applyBorder="1" applyAlignment="1" applyProtection="1">
      <alignment horizontal="center" vertical="center" wrapText="1"/>
    </xf>
    <xf numFmtId="0" fontId="39" fillId="8" borderId="49" xfId="0" applyFont="1" applyFill="1" applyBorder="1" applyAlignment="1" applyProtection="1">
      <alignment horizontal="center" vertical="center" wrapText="1"/>
    </xf>
    <xf numFmtId="0" fontId="39" fillId="7" borderId="62" xfId="0" applyFont="1" applyFill="1" applyBorder="1" applyAlignment="1" applyProtection="1">
      <alignment horizontal="center" vertical="center" wrapText="1"/>
    </xf>
    <xf numFmtId="0" fontId="39" fillId="7" borderId="21" xfId="0" applyFont="1" applyFill="1" applyBorder="1" applyAlignment="1" applyProtection="1">
      <alignment horizontal="center" vertical="center" wrapText="1"/>
    </xf>
    <xf numFmtId="0" fontId="39" fillId="7" borderId="76" xfId="0" applyFont="1" applyFill="1" applyBorder="1" applyAlignment="1" applyProtection="1">
      <alignment horizontal="center" vertical="center" wrapText="1"/>
    </xf>
    <xf numFmtId="0" fontId="39" fillId="7" borderId="54" xfId="0" applyFont="1" applyFill="1" applyBorder="1" applyAlignment="1" applyProtection="1">
      <alignment horizontal="center" vertical="center" wrapText="1"/>
    </xf>
    <xf numFmtId="0" fontId="39" fillId="7" borderId="33" xfId="0" applyFont="1" applyFill="1" applyBorder="1" applyAlignment="1" applyProtection="1">
      <alignment horizontal="center" vertical="center" wrapText="1"/>
    </xf>
    <xf numFmtId="0" fontId="39" fillId="7" borderId="48" xfId="0" applyFont="1" applyFill="1" applyBorder="1" applyAlignment="1" applyProtection="1">
      <alignment horizontal="center" vertical="center" wrapText="1"/>
    </xf>
    <xf numFmtId="0" fontId="36" fillId="7" borderId="50" xfId="0" applyFont="1" applyFill="1" applyBorder="1" applyAlignment="1" applyProtection="1">
      <alignment horizontal="center" vertical="center" wrapText="1"/>
    </xf>
    <xf numFmtId="0" fontId="36" fillId="7" borderId="58" xfId="0" applyFont="1" applyFill="1" applyBorder="1" applyAlignment="1" applyProtection="1">
      <alignment horizontal="center" vertical="center" wrapText="1"/>
    </xf>
    <xf numFmtId="0" fontId="36" fillId="7" borderId="51" xfId="0" applyFont="1" applyFill="1" applyBorder="1" applyAlignment="1" applyProtection="1">
      <alignment horizontal="center" vertical="center" wrapText="1"/>
    </xf>
    <xf numFmtId="0" fontId="34" fillId="7" borderId="27" xfId="0" applyFont="1" applyFill="1" applyBorder="1" applyAlignment="1" applyProtection="1">
      <alignment horizontal="center" vertical="center" wrapText="1"/>
    </xf>
    <xf numFmtId="0" fontId="34" fillId="7" borderId="83" xfId="0" applyFont="1" applyFill="1" applyBorder="1" applyAlignment="1" applyProtection="1">
      <alignment horizontal="center" vertical="center" wrapText="1"/>
    </xf>
    <xf numFmtId="0" fontId="34" fillId="7" borderId="28" xfId="0" applyFont="1" applyFill="1" applyBorder="1" applyAlignment="1" applyProtection="1">
      <alignment horizontal="center" vertical="center" wrapText="1"/>
    </xf>
    <xf numFmtId="0" fontId="34" fillId="7" borderId="33" xfId="0" applyFont="1" applyFill="1" applyBorder="1" applyAlignment="1" applyProtection="1">
      <alignment horizontal="center" vertical="center" wrapText="1"/>
    </xf>
    <xf numFmtId="0" fontId="34" fillId="7" borderId="40" xfId="0" applyFont="1" applyFill="1" applyBorder="1" applyAlignment="1" applyProtection="1">
      <alignment horizontal="center" vertical="center" wrapText="1"/>
    </xf>
    <xf numFmtId="0" fontId="34" fillId="7" borderId="29" xfId="0" applyFont="1" applyFill="1" applyBorder="1" applyAlignment="1" applyProtection="1">
      <alignment horizontal="center" vertical="center" wrapText="1"/>
    </xf>
    <xf numFmtId="0" fontId="34" fillId="7" borderId="34" xfId="0" applyFont="1" applyFill="1" applyBorder="1" applyAlignment="1" applyProtection="1">
      <alignment horizontal="center" vertical="center" wrapText="1"/>
    </xf>
    <xf numFmtId="0" fontId="34" fillId="7" borderId="4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39" fillId="7" borderId="42" xfId="0" applyFont="1" applyFill="1" applyBorder="1" applyAlignment="1" applyProtection="1">
      <alignment horizontal="center" vertical="center" wrapText="1"/>
    </xf>
    <xf numFmtId="0" fontId="39" fillId="7" borderId="83" xfId="0" applyFont="1" applyFill="1" applyBorder="1" applyAlignment="1" applyProtection="1">
      <alignment horizontal="center" vertical="center" wrapText="1"/>
    </xf>
    <xf numFmtId="0" fontId="39" fillId="7" borderId="47" xfId="0" applyFont="1" applyFill="1" applyBorder="1" applyAlignment="1" applyProtection="1">
      <alignment horizontal="center" vertical="center" wrapText="1"/>
    </xf>
    <xf numFmtId="0" fontId="39" fillId="7" borderId="43" xfId="0" applyFont="1" applyFill="1" applyBorder="1" applyAlignment="1" applyProtection="1">
      <alignment horizontal="center" vertical="center" wrapText="1"/>
    </xf>
    <xf numFmtId="0" fontId="39" fillId="7" borderId="44" xfId="0" applyFont="1" applyFill="1" applyBorder="1" applyAlignment="1" applyProtection="1">
      <alignment horizontal="center" vertical="center" wrapText="1"/>
    </xf>
    <xf numFmtId="0" fontId="39" fillId="7" borderId="34" xfId="0" applyFont="1" applyFill="1" applyBorder="1" applyAlignment="1" applyProtection="1">
      <alignment horizontal="center" vertical="center" wrapText="1"/>
    </xf>
    <xf numFmtId="0" fontId="39" fillId="7" borderId="49" xfId="0" applyFont="1" applyFill="1" applyBorder="1" applyAlignment="1" applyProtection="1">
      <alignment horizontal="center" vertical="center" wrapText="1"/>
    </xf>
    <xf numFmtId="0" fontId="38" fillId="4" borderId="16" xfId="0" applyFont="1" applyFill="1" applyBorder="1" applyAlignment="1" applyProtection="1">
      <alignment horizontal="center" vertical="center" wrapText="1"/>
    </xf>
    <xf numFmtId="0" fontId="34" fillId="7" borderId="33" xfId="0" applyFont="1" applyFill="1" applyBorder="1" applyAlignment="1" applyProtection="1">
      <alignment horizontal="center" vertical="center"/>
    </xf>
    <xf numFmtId="0" fontId="34" fillId="7" borderId="40" xfId="0" applyFont="1" applyFill="1" applyBorder="1" applyAlignment="1" applyProtection="1">
      <alignment horizontal="center" vertical="center"/>
    </xf>
    <xf numFmtId="0" fontId="34" fillId="8" borderId="28" xfId="0" applyFont="1" applyFill="1" applyBorder="1" applyAlignment="1" applyProtection="1">
      <alignment horizontal="center" vertical="center" wrapText="1"/>
    </xf>
    <xf numFmtId="0" fontId="34" fillId="8" borderId="33" xfId="0" applyFont="1" applyFill="1" applyBorder="1" applyAlignment="1" applyProtection="1">
      <alignment horizontal="center" vertical="center" wrapText="1"/>
    </xf>
    <xf numFmtId="0" fontId="34" fillId="8" borderId="40" xfId="0" applyFont="1" applyFill="1" applyBorder="1" applyAlignment="1" applyProtection="1">
      <alignment horizontal="center" vertical="center" wrapText="1"/>
    </xf>
    <xf numFmtId="0" fontId="35" fillId="7" borderId="25" xfId="0" applyFont="1" applyFill="1" applyBorder="1" applyAlignment="1" applyProtection="1">
      <alignment horizontal="center" vertical="center"/>
    </xf>
    <xf numFmtId="0" fontId="35" fillId="7" borderId="59" xfId="0" applyFont="1" applyFill="1" applyBorder="1" applyAlignment="1" applyProtection="1">
      <alignment horizontal="center" vertical="center"/>
    </xf>
    <xf numFmtId="0" fontId="35" fillId="7" borderId="32" xfId="0" applyFont="1" applyFill="1" applyBorder="1" applyAlignment="1" applyProtection="1">
      <alignment horizontal="center" vertical="center"/>
    </xf>
    <xf numFmtId="0" fontId="35" fillId="7" borderId="35" xfId="0" applyFont="1" applyFill="1" applyBorder="1" applyAlignment="1" applyProtection="1">
      <alignment horizontal="center" vertical="center" wrapText="1"/>
    </xf>
    <xf numFmtId="0" fontId="35" fillId="7" borderId="36" xfId="0" applyFont="1" applyFill="1" applyBorder="1" applyAlignment="1" applyProtection="1">
      <alignment horizontal="center" vertical="center" wrapText="1"/>
    </xf>
    <xf numFmtId="0" fontId="35" fillId="7" borderId="37" xfId="0" applyFont="1" applyFill="1" applyBorder="1" applyAlignment="1" applyProtection="1">
      <alignment horizontal="center" vertical="center" wrapText="1"/>
    </xf>
    <xf numFmtId="0" fontId="35" fillId="7" borderId="25" xfId="0" applyFont="1" applyFill="1" applyBorder="1" applyAlignment="1" applyProtection="1">
      <alignment horizontal="center" vertical="center" wrapText="1"/>
    </xf>
    <xf numFmtId="0" fontId="35" fillId="7" borderId="59" xfId="0" applyFont="1" applyFill="1" applyBorder="1" applyAlignment="1" applyProtection="1">
      <alignment horizontal="center" vertical="center" wrapText="1"/>
    </xf>
    <xf numFmtId="0" fontId="35" fillId="7" borderId="26" xfId="0" applyFont="1" applyFill="1" applyBorder="1" applyAlignment="1" applyProtection="1">
      <alignment horizontal="center" vertical="center" wrapText="1"/>
    </xf>
    <xf numFmtId="0" fontId="35" fillId="7" borderId="30" xfId="0" applyFont="1" applyFill="1" applyBorder="1" applyAlignment="1" applyProtection="1">
      <alignment horizontal="center" vertical="center"/>
    </xf>
    <xf numFmtId="0" fontId="35" fillId="7" borderId="31" xfId="0" applyFont="1" applyFill="1" applyBorder="1" applyAlignment="1" applyProtection="1">
      <alignment horizontal="center" vertical="center"/>
    </xf>
    <xf numFmtId="0" fontId="35" fillId="7" borderId="38" xfId="0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horizontal="center" vertical="center"/>
    </xf>
    <xf numFmtId="0" fontId="35" fillId="7" borderId="52" xfId="0" applyFont="1" applyFill="1" applyBorder="1" applyAlignment="1" applyProtection="1">
      <alignment horizontal="center" vertical="center"/>
    </xf>
    <xf numFmtId="0" fontId="48" fillId="7" borderId="27" xfId="0" applyFont="1" applyFill="1" applyBorder="1" applyAlignment="1" applyProtection="1">
      <alignment horizontal="center" vertical="center" wrapText="1"/>
    </xf>
    <xf numFmtId="0" fontId="48" fillId="7" borderId="83" xfId="0" applyFont="1" applyFill="1" applyBorder="1" applyAlignment="1" applyProtection="1">
      <alignment horizontal="center" vertical="center" wrapText="1"/>
    </xf>
    <xf numFmtId="0" fontId="48" fillId="7" borderId="39" xfId="0" applyFont="1" applyFill="1" applyBorder="1" applyAlignment="1" applyProtection="1">
      <alignment horizontal="center" vertical="center"/>
    </xf>
    <xf numFmtId="0" fontId="39" fillId="7" borderId="28" xfId="0" applyFont="1" applyFill="1" applyBorder="1" applyAlignment="1" applyProtection="1">
      <alignment horizontal="center" vertical="center" wrapText="1"/>
    </xf>
    <xf numFmtId="0" fontId="39" fillId="7" borderId="40" xfId="0" applyFont="1" applyFill="1" applyBorder="1" applyAlignment="1" applyProtection="1">
      <alignment horizontal="center" vertical="center"/>
    </xf>
    <xf numFmtId="0" fontId="39" fillId="7" borderId="40" xfId="0" applyFont="1" applyFill="1" applyBorder="1" applyAlignment="1" applyProtection="1">
      <alignment horizontal="center" vertical="center" wrapText="1"/>
    </xf>
    <xf numFmtId="0" fontId="39" fillId="7" borderId="29" xfId="0" applyFont="1" applyFill="1" applyBorder="1" applyAlignment="1" applyProtection="1">
      <alignment horizontal="center" vertical="center" wrapText="1"/>
    </xf>
    <xf numFmtId="0" fontId="39" fillId="7" borderId="41" xfId="0" applyFont="1" applyFill="1" applyBorder="1" applyAlignment="1" applyProtection="1">
      <alignment horizontal="center" vertical="center" wrapText="1"/>
    </xf>
    <xf numFmtId="0" fontId="39" fillId="7" borderId="84" xfId="0" applyFont="1" applyFill="1" applyBorder="1" applyAlignment="1" applyProtection="1">
      <alignment horizontal="center" vertical="center" wrapText="1"/>
    </xf>
    <xf numFmtId="0" fontId="39" fillId="7" borderId="35" xfId="0" applyFont="1" applyFill="1" applyBorder="1" applyAlignment="1" applyProtection="1">
      <alignment horizontal="center" vertical="center" wrapText="1"/>
    </xf>
    <xf numFmtId="0" fontId="40" fillId="0" borderId="16" xfId="0" applyFont="1" applyBorder="1" applyAlignment="1" applyProtection="1">
      <alignment horizontal="center"/>
      <protection locked="0"/>
    </xf>
    <xf numFmtId="0" fontId="39" fillId="8" borderId="77" xfId="0" applyFont="1" applyFill="1" applyBorder="1" applyAlignment="1" applyProtection="1">
      <alignment horizontal="center" vertical="center" wrapText="1"/>
    </xf>
    <xf numFmtId="0" fontId="39" fillId="8" borderId="58" xfId="0" applyFont="1" applyFill="1" applyBorder="1" applyAlignment="1" applyProtection="1">
      <alignment horizontal="center" vertical="center" wrapText="1"/>
    </xf>
    <xf numFmtId="0" fontId="39" fillId="8" borderId="65" xfId="0" applyFont="1" applyFill="1" applyBorder="1" applyAlignment="1" applyProtection="1">
      <alignment horizontal="center" vertical="center" wrapText="1"/>
    </xf>
    <xf numFmtId="0" fontId="67" fillId="7" borderId="53" xfId="0" applyFont="1" applyFill="1" applyBorder="1" applyAlignment="1" applyProtection="1">
      <alignment horizontal="center" vertical="center" wrapText="1"/>
    </xf>
    <xf numFmtId="0" fontId="67" fillId="7" borderId="31" xfId="0" applyFont="1" applyFill="1" applyBorder="1" applyAlignment="1" applyProtection="1">
      <alignment horizontal="center" vertical="center" wrapText="1"/>
    </xf>
    <xf numFmtId="0" fontId="67" fillId="7" borderId="55" xfId="0" applyFont="1" applyFill="1" applyBorder="1" applyAlignment="1" applyProtection="1">
      <alignment horizontal="center" vertical="center" wrapText="1"/>
    </xf>
    <xf numFmtId="0" fontId="40" fillId="0" borderId="16" xfId="0" applyFont="1" applyBorder="1" applyAlignment="1" applyProtection="1">
      <alignment horizontal="center" vertical="center" wrapText="1"/>
    </xf>
    <xf numFmtId="4" fontId="40" fillId="0" borderId="16" xfId="0" applyNumberFormat="1" applyFont="1" applyBorder="1" applyAlignment="1" applyProtection="1">
      <alignment horizontal="center"/>
    </xf>
    <xf numFmtId="4" fontId="45" fillId="0" borderId="16" xfId="0" applyNumberFormat="1" applyFont="1" applyBorder="1" applyAlignment="1" applyProtection="1">
      <alignment horizontal="center"/>
    </xf>
    <xf numFmtId="0" fontId="45" fillId="0" borderId="63" xfId="0" applyFont="1" applyBorder="1" applyAlignment="1" applyProtection="1">
      <alignment horizontal="center" vertical="center"/>
    </xf>
    <xf numFmtId="0" fontId="45" fillId="0" borderId="56" xfId="0" applyFont="1" applyBorder="1" applyAlignment="1" applyProtection="1">
      <alignment horizontal="center" vertical="center"/>
    </xf>
    <xf numFmtId="0" fontId="45" fillId="0" borderId="64" xfId="0" applyFont="1" applyBorder="1" applyAlignment="1" applyProtection="1">
      <alignment horizontal="center" vertical="center"/>
    </xf>
    <xf numFmtId="0" fontId="45" fillId="7" borderId="19" xfId="0" applyFont="1" applyFill="1" applyBorder="1" applyAlignment="1" applyProtection="1">
      <alignment horizontal="center" vertical="center" wrapText="1"/>
    </xf>
    <xf numFmtId="0" fontId="45" fillId="7" borderId="24" xfId="0" applyFont="1" applyFill="1" applyBorder="1" applyAlignment="1" applyProtection="1">
      <alignment horizontal="center" vertical="center" wrapText="1"/>
    </xf>
    <xf numFmtId="0" fontId="40" fillId="0" borderId="48" xfId="0" applyFont="1" applyBorder="1" applyAlignment="1" applyProtection="1">
      <alignment horizontal="center"/>
      <protection locked="0"/>
    </xf>
    <xf numFmtId="0" fontId="46" fillId="7" borderId="27" xfId="0" applyFont="1" applyFill="1" applyBorder="1" applyAlignment="1" applyProtection="1">
      <alignment horizontal="center" vertical="center"/>
    </xf>
    <xf numFmtId="0" fontId="46" fillId="7" borderId="28" xfId="0" applyFont="1" applyFill="1" applyBorder="1" applyAlignment="1" applyProtection="1">
      <alignment horizontal="center" vertical="center"/>
    </xf>
    <xf numFmtId="0" fontId="46" fillId="7" borderId="29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top" indent="1"/>
    </xf>
    <xf numFmtId="0" fontId="11" fillId="0" borderId="24" xfId="0" applyFont="1" applyFill="1" applyBorder="1" applyAlignment="1">
      <alignment horizontal="left" vertical="top" indent="1"/>
    </xf>
    <xf numFmtId="164" fontId="25" fillId="0" borderId="10" xfId="0" applyNumberFormat="1" applyFont="1" applyFill="1" applyBorder="1" applyAlignment="1" applyProtection="1">
      <alignment horizontal="center" vertical="center" wrapText="1"/>
    </xf>
    <xf numFmtId="164" fontId="25" fillId="0" borderId="11" xfId="0" applyNumberFormat="1" applyFont="1" applyFill="1" applyBorder="1" applyAlignment="1" applyProtection="1">
      <alignment horizontal="center" vertical="center" wrapText="1"/>
    </xf>
    <xf numFmtId="164" fontId="25" fillId="0" borderId="12" xfId="0" applyNumberFormat="1" applyFont="1" applyFill="1" applyBorder="1" applyAlignment="1" applyProtection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center" vertical="center" wrapText="1"/>
    </xf>
    <xf numFmtId="0" fontId="63" fillId="2" borderId="0" xfId="0" applyFont="1" applyFill="1" applyBorder="1" applyAlignment="1" applyProtection="1">
      <alignment horizontal="center"/>
    </xf>
    <xf numFmtId="0" fontId="6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 wrapText="1"/>
    </xf>
    <xf numFmtId="164" fontId="69" fillId="0" borderId="25" xfId="1" applyNumberFormat="1" applyFont="1" applyFill="1" applyBorder="1" applyAlignment="1" applyProtection="1">
      <alignment horizontal="center" vertical="center"/>
      <protection locked="0"/>
    </xf>
    <xf numFmtId="164" fontId="69" fillId="0" borderId="26" xfId="1" applyNumberFormat="1" applyFont="1" applyFill="1" applyBorder="1" applyAlignment="1" applyProtection="1">
      <alignment horizontal="center" vertical="center"/>
      <protection locked="0"/>
    </xf>
    <xf numFmtId="4" fontId="21" fillId="2" borderId="0" xfId="1" applyNumberFormat="1" applyFont="1" applyFill="1" applyBorder="1" applyAlignment="1" applyProtection="1">
      <alignment horizontal="center" vertical="center" wrapText="1"/>
    </xf>
    <xf numFmtId="0" fontId="72" fillId="2" borderId="73" xfId="0" applyFont="1" applyFill="1" applyBorder="1" applyAlignment="1" applyProtection="1">
      <alignment horizontal="center" vertical="center"/>
      <protection locked="0"/>
    </xf>
    <xf numFmtId="0" fontId="72" fillId="2" borderId="74" xfId="0" applyFont="1" applyFill="1" applyBorder="1" applyAlignment="1" applyProtection="1">
      <alignment horizontal="center" vertical="center"/>
      <protection locked="0"/>
    </xf>
    <xf numFmtId="0" fontId="72" fillId="2" borderId="7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47" fillId="7" borderId="22" xfId="0" applyFont="1" applyFill="1" applyBorder="1" applyAlignment="1" applyProtection="1">
      <alignment horizontal="center" vertical="center"/>
    </xf>
    <xf numFmtId="0" fontId="47" fillId="7" borderId="24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48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center" vertical="center"/>
    </xf>
    <xf numFmtId="0" fontId="47" fillId="0" borderId="59" xfId="0" applyFont="1" applyBorder="1" applyAlignment="1" applyProtection="1">
      <alignment horizontal="center" vertical="center"/>
    </xf>
    <xf numFmtId="0" fontId="47" fillId="0" borderId="26" xfId="0" applyFont="1" applyBorder="1" applyAlignment="1" applyProtection="1">
      <alignment horizontal="center" vertical="center"/>
    </xf>
    <xf numFmtId="0" fontId="47" fillId="0" borderId="25" xfId="0" applyFont="1" applyBorder="1" applyAlignment="1" applyProtection="1">
      <alignment horizontal="left" vertical="top" wrapText="1"/>
    </xf>
    <xf numFmtId="0" fontId="47" fillId="0" borderId="59" xfId="0" applyFont="1" applyBorder="1" applyAlignment="1" applyProtection="1">
      <alignment horizontal="left" vertical="top"/>
    </xf>
    <xf numFmtId="0" fontId="47" fillId="0" borderId="26" xfId="0" applyFont="1" applyBorder="1" applyAlignment="1" applyProtection="1">
      <alignment horizontal="left" vertical="top"/>
    </xf>
    <xf numFmtId="0" fontId="47" fillId="7" borderId="54" xfId="0" applyFont="1" applyFill="1" applyBorder="1" applyAlignment="1" applyProtection="1">
      <alignment horizontal="center" vertical="center"/>
    </xf>
    <xf numFmtId="0" fontId="47" fillId="7" borderId="55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wrapText="1" shrinkToFit="1"/>
      <protection locked="0"/>
    </xf>
    <xf numFmtId="0" fontId="12" fillId="0" borderId="46" xfId="0" applyFont="1" applyBorder="1" applyAlignment="1" applyProtection="1">
      <alignment horizontal="center" wrapText="1" shrinkToFit="1"/>
      <protection locked="0"/>
    </xf>
    <xf numFmtId="0" fontId="12" fillId="0" borderId="63" xfId="0" applyFont="1" applyBorder="1" applyAlignment="1" applyProtection="1">
      <alignment horizontal="center" wrapText="1" shrinkToFit="1"/>
      <protection locked="0"/>
    </xf>
    <xf numFmtId="0" fontId="12" fillId="0" borderId="56" xfId="0" applyFont="1" applyBorder="1" applyAlignment="1" applyProtection="1">
      <alignment horizontal="center" wrapText="1" shrinkToFit="1"/>
      <protection locked="0"/>
    </xf>
    <xf numFmtId="0" fontId="12" fillId="0" borderId="60" xfId="0" applyFont="1" applyBorder="1" applyAlignment="1" applyProtection="1">
      <alignment horizontal="center" wrapText="1" shrinkToFit="1"/>
      <protection locked="0"/>
    </xf>
    <xf numFmtId="0" fontId="12" fillId="0" borderId="80" xfId="0" applyFont="1" applyBorder="1" applyAlignment="1" applyProtection="1">
      <alignment horizontal="center" wrapText="1" shrinkToFit="1"/>
      <protection locked="0"/>
    </xf>
    <xf numFmtId="0" fontId="12" fillId="0" borderId="57" xfId="0" applyFont="1" applyBorder="1" applyAlignment="1" applyProtection="1">
      <alignment horizontal="center" wrapText="1" shrinkToFit="1"/>
      <protection locked="0"/>
    </xf>
    <xf numFmtId="0" fontId="12" fillId="0" borderId="61" xfId="0" applyFont="1" applyBorder="1" applyAlignment="1" applyProtection="1">
      <alignment horizontal="center" wrapText="1" shrinkToFit="1"/>
      <protection locked="0"/>
    </xf>
    <xf numFmtId="0" fontId="12" fillId="0" borderId="48" xfId="0" applyFont="1" applyBorder="1" applyAlignment="1" applyProtection="1">
      <alignment horizontal="center" wrapText="1" shrinkToFit="1"/>
      <protection locked="0"/>
    </xf>
    <xf numFmtId="0" fontId="12" fillId="0" borderId="49" xfId="0" applyFont="1" applyBorder="1" applyAlignment="1" applyProtection="1">
      <alignment horizontal="center" wrapText="1" shrinkToFit="1"/>
      <protection locked="0"/>
    </xf>
    <xf numFmtId="0" fontId="47" fillId="7" borderId="31" xfId="0" applyFont="1" applyFill="1" applyBorder="1" applyAlignment="1" applyProtection="1">
      <alignment horizontal="center" vertical="center"/>
    </xf>
    <xf numFmtId="0" fontId="47" fillId="7" borderId="32" xfId="0" applyFont="1" applyFill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wrapText="1" shrinkToFit="1"/>
      <protection locked="0"/>
    </xf>
    <xf numFmtId="0" fontId="12" fillId="0" borderId="55" xfId="0" applyFont="1" applyBorder="1" applyAlignment="1" applyProtection="1">
      <alignment horizontal="center" wrapText="1" shrinkToFit="1"/>
      <protection locked="0"/>
    </xf>
  </cellXfs>
  <cellStyles count="4">
    <cellStyle name="Moeda" xfId="1" builtinId="4"/>
    <cellStyle name="Normal" xfId="0" builtinId="0"/>
    <cellStyle name="Normal 5" xfId="3"/>
    <cellStyle name="Percentagem" xfId="2" builtinId="5"/>
  </cellStyles>
  <dxfs count="8"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017F01"/>
      </font>
    </dxf>
    <dxf>
      <font>
        <color rgb="FF666666"/>
      </font>
    </dxf>
    <dxf>
      <font>
        <color rgb="FF810000"/>
      </font>
    </dxf>
    <dxf>
      <font>
        <color rgb="FFFFCB00"/>
      </font>
    </dxf>
  </dxfs>
  <tableStyles count="0" defaultTableStyle="TableStyleMedium2" defaultPivotStyle="PivotStyleLight16"/>
  <colors>
    <mruColors>
      <color rgb="FFFFCB00"/>
      <color rgb="FF810000"/>
      <color rgb="FF666666"/>
      <color rgb="FF017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590547</xdr:colOff>
      <xdr:row>0</xdr:row>
      <xdr:rowOff>115276</xdr:rowOff>
    </xdr:from>
    <xdr:to>
      <xdr:col>11</xdr:col>
      <xdr:colOff>555510</xdr:colOff>
      <xdr:row>6</xdr:row>
      <xdr:rowOff>67126</xdr:rowOff>
    </xdr:to>
    <xdr:pic>
      <xdr:nvPicPr>
        <xdr:cNvPr id="6" name="Picture 1" descr="Logo PRI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</a:blip>
        <a:srcRect l="21182" t="13788" r="10349" b="16043"/>
        <a:stretch>
          <a:fillRect/>
        </a:stretch>
      </xdr:blipFill>
      <xdr:spPr bwMode="auto">
        <a:xfrm>
          <a:off x="4571997" y="115276"/>
          <a:ext cx="1517538" cy="1152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glow>
            <a:schemeClr val="bg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72490</xdr:colOff>
      <xdr:row>6</xdr:row>
      <xdr:rowOff>104015</xdr:rowOff>
    </xdr:from>
    <xdr:to>
      <xdr:col>7</xdr:col>
      <xdr:colOff>561975</xdr:colOff>
      <xdr:row>8</xdr:row>
      <xdr:rowOff>85724</xdr:rowOff>
    </xdr:to>
    <xdr:pic>
      <xdr:nvPicPr>
        <xdr:cNvPr id="7" name="Picture 2" descr="Logo_PORI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1365" y="1304165"/>
          <a:ext cx="1308635" cy="381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93784</xdr:colOff>
      <xdr:row>0</xdr:row>
      <xdr:rowOff>115276</xdr:rowOff>
    </xdr:from>
    <xdr:to>
      <xdr:col>4</xdr:col>
      <xdr:colOff>349157</xdr:colOff>
      <xdr:row>6</xdr:row>
      <xdr:rowOff>28575</xdr:rowOff>
    </xdr:to>
    <xdr:pic>
      <xdr:nvPicPr>
        <xdr:cNvPr id="8" name="Imagem 7" descr="logoSICAD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/>
        </a:blip>
        <a:srcRect/>
        <a:stretch>
          <a:fillRect/>
        </a:stretch>
      </xdr:blipFill>
      <xdr:spPr bwMode="auto">
        <a:xfrm>
          <a:off x="246184" y="115276"/>
          <a:ext cx="1798423" cy="111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152400</xdr:colOff>
      <xdr:row>39</xdr:row>
      <xdr:rowOff>152400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28725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214847</xdr:colOff>
      <xdr:row>1</xdr:row>
      <xdr:rowOff>34195</xdr:rowOff>
    </xdr:from>
    <xdr:to>
      <xdr:col>1</xdr:col>
      <xdr:colOff>923925</xdr:colOff>
      <xdr:row>2</xdr:row>
      <xdr:rowOff>219075</xdr:rowOff>
    </xdr:to>
    <xdr:pic>
      <xdr:nvPicPr>
        <xdr:cNvPr id="2" name="Imagem 1" descr="logoSICAD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alphaModFix/>
        </a:blip>
        <a:srcRect/>
        <a:stretch>
          <a:fillRect/>
        </a:stretch>
      </xdr:blipFill>
      <xdr:spPr bwMode="auto">
        <a:xfrm>
          <a:off x="357722" y="186595"/>
          <a:ext cx="709078" cy="45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1325924</xdr:colOff>
      <xdr:row>1</xdr:row>
      <xdr:rowOff>107216</xdr:rowOff>
    </xdr:from>
    <xdr:to>
      <xdr:col>2</xdr:col>
      <xdr:colOff>603599</xdr:colOff>
      <xdr:row>2</xdr:row>
      <xdr:rowOff>168518</xdr:rowOff>
    </xdr:to>
    <xdr:pic>
      <xdr:nvPicPr>
        <xdr:cNvPr id="3" name="Picture 2" descr="Logo_PORI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8799" y="259616"/>
          <a:ext cx="1116000" cy="32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28575</xdr:rowOff>
    </xdr:from>
    <xdr:to>
      <xdr:col>1</xdr:col>
      <xdr:colOff>942975</xdr:colOff>
      <xdr:row>2</xdr:row>
      <xdr:rowOff>239400</xdr:rowOff>
    </xdr:to>
    <xdr:pic>
      <xdr:nvPicPr>
        <xdr:cNvPr id="2" name="Imagem 1" descr="logoSICAD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alphaModFix/>
        </a:blip>
        <a:srcRect/>
        <a:stretch>
          <a:fillRect/>
        </a:stretch>
      </xdr:blipFill>
      <xdr:spPr bwMode="auto">
        <a:xfrm>
          <a:off x="390525" y="152400"/>
          <a:ext cx="733425" cy="47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1187278</xdr:colOff>
      <xdr:row>1</xdr:row>
      <xdr:rowOff>111121</xdr:rowOff>
    </xdr:from>
    <xdr:to>
      <xdr:col>1</xdr:col>
      <xdr:colOff>2303278</xdr:colOff>
      <xdr:row>2</xdr:row>
      <xdr:rowOff>172423</xdr:rowOff>
    </xdr:to>
    <xdr:pic>
      <xdr:nvPicPr>
        <xdr:cNvPr id="3" name="Picture 2" descr="Logo_PORI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253" y="234946"/>
          <a:ext cx="1116000" cy="32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1</xdr:col>
      <xdr:colOff>737653</xdr:colOff>
      <xdr:row>3</xdr:row>
      <xdr:rowOff>22955</xdr:rowOff>
    </xdr:to>
    <xdr:pic>
      <xdr:nvPicPr>
        <xdr:cNvPr id="2" name="Imagem 1" descr="logoSICAD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alphaModFix/>
        </a:blip>
        <a:srcRect/>
        <a:stretch>
          <a:fillRect/>
        </a:stretch>
      </xdr:blipFill>
      <xdr:spPr bwMode="auto">
        <a:xfrm>
          <a:off x="152400" y="76200"/>
          <a:ext cx="709078" cy="45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1111077</xdr:colOff>
      <xdr:row>1</xdr:row>
      <xdr:rowOff>25396</xdr:rowOff>
    </xdr:from>
    <xdr:to>
      <xdr:col>1</xdr:col>
      <xdr:colOff>2227077</xdr:colOff>
      <xdr:row>3</xdr:row>
      <xdr:rowOff>48598</xdr:rowOff>
    </xdr:to>
    <xdr:pic>
      <xdr:nvPicPr>
        <xdr:cNvPr id="3" name="Picture 2" descr="Logo_PORI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4902" y="177796"/>
          <a:ext cx="1116000" cy="32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45</xdr:row>
          <xdr:rowOff>47625</xdr:rowOff>
        </xdr:from>
        <xdr:to>
          <xdr:col>6</xdr:col>
          <xdr:colOff>161925</xdr:colOff>
          <xdr:row>45</xdr:row>
          <xdr:rowOff>266700</xdr:rowOff>
        </xdr:to>
        <xdr:sp macro="" textlink="">
          <xdr:nvSpPr>
            <xdr:cNvPr id="4099" name="Caixa de verificação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BEA72BB6-5EFF-4E52-9D0B-2565E8D74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46</xdr:row>
          <xdr:rowOff>47625</xdr:rowOff>
        </xdr:from>
        <xdr:to>
          <xdr:col>6</xdr:col>
          <xdr:colOff>161925</xdr:colOff>
          <xdr:row>46</xdr:row>
          <xdr:rowOff>266700</xdr:rowOff>
        </xdr:to>
        <xdr:sp macro="" textlink="">
          <xdr:nvSpPr>
            <xdr:cNvPr id="4100" name="Caixa de verificação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602EC7E7-48D7-4466-B99E-E7DF2DFF09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47</xdr:row>
          <xdr:rowOff>47625</xdr:rowOff>
        </xdr:from>
        <xdr:to>
          <xdr:col>6</xdr:col>
          <xdr:colOff>161925</xdr:colOff>
          <xdr:row>47</xdr:row>
          <xdr:rowOff>266700</xdr:rowOff>
        </xdr:to>
        <xdr:sp macro="" textlink="">
          <xdr:nvSpPr>
            <xdr:cNvPr id="4101" name="Caixa de verificação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DCE569FF-8290-44E3-BD78-4E341D2EC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48</xdr:row>
          <xdr:rowOff>47625</xdr:rowOff>
        </xdr:from>
        <xdr:to>
          <xdr:col>6</xdr:col>
          <xdr:colOff>161925</xdr:colOff>
          <xdr:row>48</xdr:row>
          <xdr:rowOff>266700</xdr:rowOff>
        </xdr:to>
        <xdr:sp macro="" textlink="">
          <xdr:nvSpPr>
            <xdr:cNvPr id="4102" name="Caixa de verificação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D89EF3F3-76CF-4CAF-916E-E731E4410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49</xdr:row>
          <xdr:rowOff>47625</xdr:rowOff>
        </xdr:from>
        <xdr:to>
          <xdr:col>6</xdr:col>
          <xdr:colOff>161925</xdr:colOff>
          <xdr:row>49</xdr:row>
          <xdr:rowOff>266700</xdr:rowOff>
        </xdr:to>
        <xdr:sp macro="" textlink="">
          <xdr:nvSpPr>
            <xdr:cNvPr id="4103" name="Caixa de verificação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4DCEDB1A-B9A7-483B-96AF-E84080F91D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50</xdr:row>
          <xdr:rowOff>47625</xdr:rowOff>
        </xdr:from>
        <xdr:to>
          <xdr:col>6</xdr:col>
          <xdr:colOff>161925</xdr:colOff>
          <xdr:row>50</xdr:row>
          <xdr:rowOff>266700</xdr:rowOff>
        </xdr:to>
        <xdr:sp macro="" textlink="">
          <xdr:nvSpPr>
            <xdr:cNvPr id="4104" name="Caixa de verificação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="" xmlns:a16="http://schemas.microsoft.com/office/drawing/2014/main" id="{8DCA6FFC-8292-4A04-AB93-580BC6426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51</xdr:row>
          <xdr:rowOff>47625</xdr:rowOff>
        </xdr:from>
        <xdr:to>
          <xdr:col>6</xdr:col>
          <xdr:colOff>161925</xdr:colOff>
          <xdr:row>51</xdr:row>
          <xdr:rowOff>266700</xdr:rowOff>
        </xdr:to>
        <xdr:sp macro="" textlink="">
          <xdr:nvSpPr>
            <xdr:cNvPr id="4105" name="Caixa de verificação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="" xmlns:a16="http://schemas.microsoft.com/office/drawing/2014/main" id="{5D60A5A8-51AF-47B0-9081-03010B3F4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52</xdr:row>
          <xdr:rowOff>47625</xdr:rowOff>
        </xdr:from>
        <xdr:to>
          <xdr:col>6</xdr:col>
          <xdr:colOff>161925</xdr:colOff>
          <xdr:row>52</xdr:row>
          <xdr:rowOff>266700</xdr:rowOff>
        </xdr:to>
        <xdr:sp macro="" textlink="">
          <xdr:nvSpPr>
            <xdr:cNvPr id="4106" name="Caixa de verificação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="" xmlns:a16="http://schemas.microsoft.com/office/drawing/2014/main" id="{2534FECB-2B2A-4C08-B486-4705624D07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53</xdr:row>
          <xdr:rowOff>47625</xdr:rowOff>
        </xdr:from>
        <xdr:to>
          <xdr:col>6</xdr:col>
          <xdr:colOff>161925</xdr:colOff>
          <xdr:row>53</xdr:row>
          <xdr:rowOff>266700</xdr:rowOff>
        </xdr:to>
        <xdr:sp macro="" textlink="">
          <xdr:nvSpPr>
            <xdr:cNvPr id="4107" name="Caixa de verificação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="" xmlns:a16="http://schemas.microsoft.com/office/drawing/2014/main" id="{A51500C9-1340-4219-876C-4E08EB35E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54</xdr:row>
          <xdr:rowOff>38100</xdr:rowOff>
        </xdr:from>
        <xdr:to>
          <xdr:col>6</xdr:col>
          <xdr:colOff>161925</xdr:colOff>
          <xdr:row>54</xdr:row>
          <xdr:rowOff>257175</xdr:rowOff>
        </xdr:to>
        <xdr:sp macro="" textlink="">
          <xdr:nvSpPr>
            <xdr:cNvPr id="4108" name="Caixa de verificação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="" xmlns:a16="http://schemas.microsoft.com/office/drawing/2014/main" id="{7C91434D-2A34-4518-8ED7-CA99611A6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55</xdr:row>
          <xdr:rowOff>38100</xdr:rowOff>
        </xdr:from>
        <xdr:to>
          <xdr:col>6</xdr:col>
          <xdr:colOff>161925</xdr:colOff>
          <xdr:row>55</xdr:row>
          <xdr:rowOff>257175</xdr:rowOff>
        </xdr:to>
        <xdr:sp macro="" textlink="">
          <xdr:nvSpPr>
            <xdr:cNvPr id="4109" name="Caixa de verificação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="" xmlns:a16="http://schemas.microsoft.com/office/drawing/2014/main" id="{FCB13E21-44DC-4542-8D19-BADADD0E55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56</xdr:row>
          <xdr:rowOff>38100</xdr:rowOff>
        </xdr:from>
        <xdr:to>
          <xdr:col>6</xdr:col>
          <xdr:colOff>161925</xdr:colOff>
          <xdr:row>56</xdr:row>
          <xdr:rowOff>257175</xdr:rowOff>
        </xdr:to>
        <xdr:sp macro="" textlink="">
          <xdr:nvSpPr>
            <xdr:cNvPr id="4110" name="Caixa de verificação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="" xmlns:a16="http://schemas.microsoft.com/office/drawing/2014/main" id="{24A78CE4-16AE-437C-8FC6-4D77A4E83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57</xdr:row>
          <xdr:rowOff>38100</xdr:rowOff>
        </xdr:from>
        <xdr:to>
          <xdr:col>6</xdr:col>
          <xdr:colOff>161925</xdr:colOff>
          <xdr:row>57</xdr:row>
          <xdr:rowOff>257175</xdr:rowOff>
        </xdr:to>
        <xdr:sp macro="" textlink="">
          <xdr:nvSpPr>
            <xdr:cNvPr id="4111" name="Caixa de verificação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="" xmlns:a16="http://schemas.microsoft.com/office/drawing/2014/main" id="{46664593-A40F-4679-98EB-979C39BC9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58</xdr:row>
          <xdr:rowOff>38100</xdr:rowOff>
        </xdr:from>
        <xdr:to>
          <xdr:col>6</xdr:col>
          <xdr:colOff>161925</xdr:colOff>
          <xdr:row>58</xdr:row>
          <xdr:rowOff>257175</xdr:rowOff>
        </xdr:to>
        <xdr:sp macro="" textlink="">
          <xdr:nvSpPr>
            <xdr:cNvPr id="4112" name="Caixa de verificação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="" xmlns:a16="http://schemas.microsoft.com/office/drawing/2014/main" id="{3F7BD365-3105-47C4-AB9E-CDB45B2D0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59</xdr:row>
          <xdr:rowOff>38100</xdr:rowOff>
        </xdr:from>
        <xdr:to>
          <xdr:col>6</xdr:col>
          <xdr:colOff>161925</xdr:colOff>
          <xdr:row>59</xdr:row>
          <xdr:rowOff>257175</xdr:rowOff>
        </xdr:to>
        <xdr:sp macro="" textlink="">
          <xdr:nvSpPr>
            <xdr:cNvPr id="4113" name="Caixa de verificação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="" xmlns:a16="http://schemas.microsoft.com/office/drawing/2014/main" id="{864D9569-B649-4423-B0A6-1A829FB745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60</xdr:row>
          <xdr:rowOff>38100</xdr:rowOff>
        </xdr:from>
        <xdr:to>
          <xdr:col>6</xdr:col>
          <xdr:colOff>161925</xdr:colOff>
          <xdr:row>60</xdr:row>
          <xdr:rowOff>257175</xdr:rowOff>
        </xdr:to>
        <xdr:sp macro="" textlink="">
          <xdr:nvSpPr>
            <xdr:cNvPr id="4114" name="Caixa de verificação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="" xmlns:a16="http://schemas.microsoft.com/office/drawing/2014/main" id="{2EF28D3B-D3A9-4F20-A484-5AAB40535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61</xdr:row>
          <xdr:rowOff>38100</xdr:rowOff>
        </xdr:from>
        <xdr:to>
          <xdr:col>6</xdr:col>
          <xdr:colOff>161925</xdr:colOff>
          <xdr:row>61</xdr:row>
          <xdr:rowOff>257175</xdr:rowOff>
        </xdr:to>
        <xdr:sp macro="" textlink="">
          <xdr:nvSpPr>
            <xdr:cNvPr id="4115" name="Caixa de verificação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="" xmlns:a16="http://schemas.microsoft.com/office/drawing/2014/main" id="{3E281C70-37DD-44F0-8F33-6E0836032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1:N54"/>
  <sheetViews>
    <sheetView showGridLines="0" showRowColHeaders="0" tabSelected="1" zoomScaleNormal="100" workbookViewId="0">
      <selection activeCell="E18" sqref="E18:L18"/>
    </sheetView>
  </sheetViews>
  <sheetFormatPr defaultColWidth="12.5703125" defaultRowHeight="15" x14ac:dyDescent="0.25"/>
  <cols>
    <col min="1" max="1" width="2.28515625" style="94" customWidth="1"/>
    <col min="2" max="3" width="11" style="94" customWidth="1"/>
    <col min="4" max="4" width="1.140625" style="94" customWidth="1"/>
    <col min="5" max="6" width="11" style="94" customWidth="1"/>
    <col min="7" max="7" width="1.28515625" style="94" customWidth="1"/>
    <col min="8" max="9" width="11" style="94" customWidth="1"/>
    <col min="10" max="10" width="1.28515625" style="94" customWidth="1"/>
    <col min="11" max="12" width="11" style="94" customWidth="1"/>
    <col min="13" max="16384" width="12.5703125" style="94"/>
  </cols>
  <sheetData>
    <row r="1" spans="2:13" ht="15.75" customHeight="1" x14ac:dyDescent="0.25"/>
    <row r="2" spans="2:13" ht="15.75" customHeight="1" x14ac:dyDescent="0.25"/>
    <row r="3" spans="2:13" ht="15.75" customHeight="1" x14ac:dyDescent="0.25"/>
    <row r="4" spans="2:13" ht="15.75" customHeight="1" x14ac:dyDescent="0.25"/>
    <row r="5" spans="2:13" ht="15.75" customHeight="1" x14ac:dyDescent="0.25"/>
    <row r="6" spans="2:13" ht="15.75" customHeight="1" x14ac:dyDescent="0.25"/>
    <row r="7" spans="2:13" ht="15.75" customHeight="1" x14ac:dyDescent="0.25"/>
    <row r="8" spans="2:13" ht="15.75" customHeight="1" x14ac:dyDescent="0.25"/>
    <row r="9" spans="2:13" ht="15.75" customHeight="1" x14ac:dyDescent="0.25"/>
    <row r="10" spans="2:13" ht="43.5" customHeight="1" x14ac:dyDescent="0.25">
      <c r="B10" s="277" t="s">
        <v>104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95"/>
    </row>
    <row r="11" spans="2:13" ht="21" customHeight="1" x14ac:dyDescent="0.25">
      <c r="D11" s="96"/>
      <c r="E11" s="96"/>
      <c r="F11" s="96"/>
      <c r="G11" s="96"/>
      <c r="H11" s="96"/>
      <c r="I11" s="96"/>
      <c r="J11" s="96"/>
      <c r="K11" s="96"/>
      <c r="L11" s="96"/>
      <c r="M11" s="95"/>
    </row>
    <row r="12" spans="2:13" ht="23.25" customHeight="1" x14ac:dyDescent="0.25">
      <c r="C12" s="280" t="s">
        <v>105</v>
      </c>
      <c r="D12" s="280"/>
      <c r="E12" s="280"/>
      <c r="F12" s="280"/>
      <c r="G12" s="280"/>
      <c r="H12" s="280"/>
      <c r="I12" s="280"/>
      <c r="J12" s="280"/>
      <c r="K12" s="280"/>
      <c r="L12" s="97"/>
    </row>
    <row r="13" spans="2:13" ht="8.25" customHeight="1" x14ac:dyDescent="0.25">
      <c r="C13" s="98"/>
      <c r="D13" s="98"/>
      <c r="E13" s="98"/>
      <c r="F13" s="98"/>
      <c r="G13" s="98"/>
      <c r="H13" s="98"/>
      <c r="I13" s="98"/>
      <c r="J13" s="98"/>
      <c r="K13" s="98"/>
      <c r="L13" s="97"/>
    </row>
    <row r="14" spans="2:13" ht="23.25" x14ac:dyDescent="0.35">
      <c r="C14" s="279" t="s">
        <v>109</v>
      </c>
      <c r="D14" s="279"/>
      <c r="E14" s="279"/>
      <c r="F14" s="279"/>
      <c r="G14" s="279"/>
      <c r="H14" s="279"/>
      <c r="I14" s="279"/>
      <c r="J14" s="279"/>
      <c r="K14" s="279"/>
      <c r="L14" s="99"/>
    </row>
    <row r="15" spans="2:13" ht="15" customHeight="1" x14ac:dyDescent="0.25"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13" ht="16.5" thickBot="1" x14ac:dyDescent="0.3">
      <c r="B16" s="278" t="s">
        <v>106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</row>
    <row r="17" spans="2:14" ht="17.25" customHeight="1" thickTop="1" x14ac:dyDescent="0.25"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4" ht="23.25" customHeight="1" x14ac:dyDescent="0.25">
      <c r="B18" s="101" t="s">
        <v>98</v>
      </c>
      <c r="D18" s="102"/>
      <c r="E18" s="274"/>
      <c r="F18" s="275"/>
      <c r="G18" s="275"/>
      <c r="H18" s="275"/>
      <c r="I18" s="275"/>
      <c r="J18" s="275"/>
      <c r="K18" s="275"/>
      <c r="L18" s="276"/>
    </row>
    <row r="19" spans="2:14" ht="3" customHeight="1" x14ac:dyDescent="0.25">
      <c r="B19" s="103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4" ht="23.25" customHeight="1" x14ac:dyDescent="0.25">
      <c r="B20" s="101" t="s">
        <v>99</v>
      </c>
      <c r="D20" s="102"/>
      <c r="E20" s="283"/>
      <c r="F20" s="284"/>
      <c r="G20" s="284"/>
      <c r="H20" s="284"/>
      <c r="I20" s="284"/>
      <c r="J20" s="284"/>
      <c r="K20" s="284"/>
      <c r="L20" s="285"/>
    </row>
    <row r="21" spans="2:14" ht="3" customHeight="1" x14ac:dyDescent="0.25">
      <c r="B21" s="103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4" ht="23.25" customHeight="1" x14ac:dyDescent="0.25">
      <c r="B22" s="101" t="s">
        <v>101</v>
      </c>
      <c r="D22" s="102"/>
      <c r="E22" s="286"/>
      <c r="F22" s="287"/>
      <c r="G22" s="287"/>
      <c r="H22" s="287"/>
      <c r="I22" s="287"/>
      <c r="J22" s="287"/>
      <c r="K22" s="287"/>
      <c r="L22" s="288"/>
    </row>
    <row r="23" spans="2:14" ht="3" customHeight="1" x14ac:dyDescent="0.25">
      <c r="B23" s="103"/>
      <c r="D23" s="102"/>
      <c r="E23" s="85"/>
      <c r="F23" s="85"/>
      <c r="G23" s="85"/>
      <c r="H23" s="85"/>
      <c r="I23" s="85"/>
      <c r="J23" s="85"/>
      <c r="K23" s="85"/>
      <c r="L23" s="85"/>
    </row>
    <row r="24" spans="2:14" ht="23.25" customHeight="1" x14ac:dyDescent="0.25">
      <c r="B24" s="101" t="s">
        <v>100</v>
      </c>
      <c r="D24" s="102"/>
      <c r="E24" s="289"/>
      <c r="F24" s="290"/>
      <c r="G24" s="290"/>
      <c r="H24" s="290"/>
      <c r="I24" s="290"/>
      <c r="J24" s="290"/>
      <c r="K24" s="290"/>
      <c r="L24" s="291"/>
    </row>
    <row r="25" spans="2:14" ht="15.75" customHeight="1" x14ac:dyDescent="0.25">
      <c r="D25" s="102"/>
      <c r="E25" s="104"/>
      <c r="F25" s="104"/>
      <c r="G25" s="104"/>
      <c r="H25" s="104"/>
      <c r="I25" s="104"/>
      <c r="J25" s="104"/>
      <c r="K25" s="104"/>
      <c r="L25" s="104"/>
    </row>
    <row r="26" spans="2:14" ht="22.5" customHeight="1" x14ac:dyDescent="0.25">
      <c r="B26" s="105" t="s">
        <v>102</v>
      </c>
      <c r="D26" s="102"/>
      <c r="E26" s="281"/>
      <c r="F26" s="282"/>
      <c r="G26" s="102"/>
      <c r="H26" s="281"/>
      <c r="I26" s="282"/>
      <c r="J26" s="102"/>
      <c r="K26" s="106" t="s">
        <v>103</v>
      </c>
      <c r="L26" s="107">
        <f>(DATEDIF(E26,H26,"m"))+1</f>
        <v>1</v>
      </c>
      <c r="M26" s="108">
        <f>H26-E26</f>
        <v>0</v>
      </c>
    </row>
    <row r="27" spans="2:14" ht="15.75" x14ac:dyDescent="0.25">
      <c r="D27" s="102"/>
      <c r="E27" s="86"/>
      <c r="F27" s="86"/>
      <c r="G27" s="102"/>
      <c r="H27" s="86"/>
      <c r="I27" s="86"/>
      <c r="J27" s="102"/>
      <c r="K27" s="106"/>
      <c r="L27" s="104"/>
      <c r="M27" s="109"/>
    </row>
    <row r="28" spans="2:14" ht="15.75" x14ac:dyDescent="0.25">
      <c r="D28" s="102"/>
      <c r="E28" s="86"/>
      <c r="F28" s="86"/>
      <c r="G28" s="102"/>
      <c r="H28" s="86"/>
      <c r="I28" s="86"/>
      <c r="J28" s="102"/>
      <c r="K28" s="106"/>
      <c r="L28" s="104"/>
      <c r="M28" s="109"/>
    </row>
    <row r="29" spans="2:14" ht="15.75" x14ac:dyDescent="0.25">
      <c r="B29" s="95"/>
      <c r="C29" s="95"/>
      <c r="D29" s="110"/>
      <c r="E29" s="86"/>
      <c r="F29" s="86"/>
      <c r="G29" s="110"/>
      <c r="H29" s="86"/>
      <c r="I29" s="86"/>
      <c r="J29" s="110"/>
      <c r="K29" s="111"/>
      <c r="L29" s="104"/>
      <c r="M29" s="112"/>
      <c r="N29" s="95"/>
    </row>
    <row r="30" spans="2:14" ht="34.5" customHeight="1" x14ac:dyDescent="0.25"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95"/>
      <c r="N30" s="95"/>
    </row>
    <row r="31" spans="2:14" ht="18" x14ac:dyDescent="0.25">
      <c r="B31" s="95"/>
      <c r="C31" s="95"/>
      <c r="D31" s="113"/>
      <c r="E31" s="113"/>
      <c r="F31" s="113"/>
      <c r="G31" s="113"/>
      <c r="H31" s="113"/>
      <c r="I31" s="113"/>
      <c r="J31" s="113"/>
      <c r="K31" s="113"/>
      <c r="L31" s="113"/>
      <c r="M31" s="95"/>
      <c r="N31" s="95"/>
    </row>
    <row r="32" spans="2:14" ht="15.75" x14ac:dyDescent="0.25">
      <c r="B32" s="95"/>
      <c r="C32" s="95"/>
      <c r="D32" s="95"/>
      <c r="E32" s="114"/>
      <c r="F32" s="95"/>
      <c r="G32" s="95"/>
      <c r="H32" s="95"/>
      <c r="I32" s="95"/>
      <c r="J32" s="95"/>
      <c r="K32" s="95"/>
      <c r="L32" s="95"/>
      <c r="M32" s="95"/>
      <c r="N32" s="95"/>
    </row>
    <row r="33" spans="2:14" ht="3.75" customHeight="1" x14ac:dyDescent="0.25">
      <c r="B33" s="95"/>
      <c r="C33" s="115"/>
      <c r="D33" s="115"/>
      <c r="E33" s="116"/>
      <c r="F33" s="115"/>
      <c r="G33" s="95"/>
      <c r="H33" s="95"/>
      <c r="I33" s="95"/>
      <c r="J33" s="95"/>
      <c r="K33" s="95"/>
      <c r="L33" s="95"/>
      <c r="M33" s="95"/>
      <c r="N33" s="95"/>
    </row>
    <row r="34" spans="2:14" ht="15.75" x14ac:dyDescent="0.25">
      <c r="B34" s="95"/>
      <c r="C34" s="90"/>
      <c r="D34" s="95"/>
      <c r="E34" s="114"/>
      <c r="F34" s="95"/>
      <c r="G34" s="95"/>
      <c r="H34" s="95"/>
      <c r="I34" s="95"/>
      <c r="J34" s="95"/>
      <c r="K34" s="95"/>
      <c r="L34" s="95"/>
      <c r="M34" s="95"/>
      <c r="N34" s="95"/>
    </row>
    <row r="35" spans="2:14" ht="3.75" customHeight="1" x14ac:dyDescent="0.25">
      <c r="B35" s="95"/>
      <c r="C35" s="95"/>
      <c r="D35" s="95"/>
      <c r="E35" s="114"/>
      <c r="F35" s="95"/>
      <c r="G35" s="95"/>
      <c r="H35" s="95"/>
      <c r="I35" s="95"/>
      <c r="J35" s="95"/>
      <c r="K35" s="95"/>
      <c r="L35" s="95"/>
      <c r="M35" s="95"/>
      <c r="N35" s="95"/>
    </row>
    <row r="36" spans="2:14" ht="15.75" x14ac:dyDescent="0.25">
      <c r="B36" s="95"/>
      <c r="C36" s="95"/>
      <c r="D36" s="95"/>
      <c r="E36" s="114"/>
      <c r="F36" s="95"/>
      <c r="G36" s="95"/>
      <c r="H36" s="95"/>
      <c r="I36" s="95"/>
      <c r="J36" s="95"/>
      <c r="K36" s="95"/>
      <c r="L36" s="95"/>
      <c r="M36" s="95"/>
      <c r="N36" s="95"/>
    </row>
    <row r="37" spans="2:14" ht="3.75" customHeight="1" x14ac:dyDescent="0.25">
      <c r="B37" s="95"/>
      <c r="C37" s="95"/>
      <c r="D37" s="95"/>
      <c r="E37" s="114"/>
      <c r="F37" s="95"/>
      <c r="G37" s="95"/>
      <c r="H37" s="95"/>
      <c r="I37" s="95"/>
      <c r="J37" s="95"/>
      <c r="K37" s="95"/>
      <c r="L37" s="95"/>
      <c r="M37" s="95"/>
      <c r="N37" s="95"/>
    </row>
    <row r="38" spans="2:14" ht="15.75" x14ac:dyDescent="0.25">
      <c r="B38" s="95"/>
      <c r="C38" s="95"/>
      <c r="D38" s="95"/>
      <c r="E38" s="114"/>
      <c r="F38" s="95"/>
      <c r="G38" s="95"/>
      <c r="H38" s="95"/>
      <c r="I38" s="95"/>
      <c r="J38" s="95"/>
      <c r="K38" s="95"/>
      <c r="L38" s="95"/>
      <c r="M38" s="95"/>
      <c r="N38" s="95"/>
    </row>
    <row r="39" spans="2:14" ht="3.75" customHeight="1" x14ac:dyDescent="0.25">
      <c r="B39" s="95"/>
      <c r="C39" s="95"/>
      <c r="D39" s="95"/>
      <c r="E39" s="114"/>
      <c r="F39" s="95"/>
      <c r="G39" s="95"/>
      <c r="H39" s="95"/>
      <c r="I39" s="95"/>
      <c r="J39" s="95"/>
      <c r="K39" s="95"/>
      <c r="L39" s="95"/>
      <c r="M39" s="95"/>
      <c r="N39" s="95"/>
    </row>
    <row r="40" spans="2:14" ht="15.75" x14ac:dyDescent="0.25">
      <c r="B40" s="95"/>
      <c r="C40" s="95"/>
      <c r="D40" s="95"/>
      <c r="E40" s="114"/>
      <c r="F40" s="95"/>
      <c r="G40" s="95"/>
      <c r="H40" s="95"/>
      <c r="I40" s="95"/>
      <c r="J40" s="95"/>
      <c r="K40" s="95"/>
      <c r="L40" s="95"/>
      <c r="M40" s="95"/>
      <c r="N40" s="95"/>
    </row>
    <row r="41" spans="2:14" ht="3.75" customHeight="1" x14ac:dyDescent="0.25">
      <c r="B41" s="95"/>
      <c r="C41" s="95"/>
      <c r="D41" s="95"/>
      <c r="E41" s="114"/>
      <c r="F41" s="95"/>
      <c r="G41" s="95"/>
      <c r="H41" s="95"/>
      <c r="I41" s="95"/>
      <c r="J41" s="95"/>
      <c r="K41" s="95"/>
      <c r="L41" s="95"/>
      <c r="M41" s="95"/>
      <c r="N41" s="95"/>
    </row>
    <row r="42" spans="2:14" ht="15.75" x14ac:dyDescent="0.25">
      <c r="B42" s="95"/>
      <c r="C42" s="95"/>
      <c r="D42" s="95"/>
      <c r="E42" s="114"/>
      <c r="F42" s="95"/>
      <c r="G42" s="95"/>
      <c r="H42" s="95"/>
      <c r="I42" s="95"/>
      <c r="J42" s="95"/>
      <c r="K42" s="95"/>
      <c r="L42" s="95"/>
      <c r="M42" s="95"/>
      <c r="N42" s="95"/>
    </row>
    <row r="43" spans="2:14" x14ac:dyDescent="0.2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2:14" x14ac:dyDescent="0.25">
      <c r="B44" s="117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2:14" x14ac:dyDescent="0.25">
      <c r="B45" s="117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2:14" x14ac:dyDescent="0.25">
      <c r="B46" s="118"/>
    </row>
    <row r="47" spans="2:14" x14ac:dyDescent="0.25">
      <c r="B47" s="118"/>
    </row>
    <row r="48" spans="2:14" x14ac:dyDescent="0.25">
      <c r="B48" s="118"/>
    </row>
    <row r="49" spans="2:2" x14ac:dyDescent="0.25">
      <c r="B49" s="118"/>
    </row>
    <row r="50" spans="2:2" x14ac:dyDescent="0.25">
      <c r="B50" s="118"/>
    </row>
    <row r="51" spans="2:2" x14ac:dyDescent="0.25">
      <c r="B51" s="119" t="s">
        <v>107</v>
      </c>
    </row>
    <row r="52" spans="2:2" x14ac:dyDescent="0.25">
      <c r="B52" s="119" t="s">
        <v>108</v>
      </c>
    </row>
    <row r="53" spans="2:2" x14ac:dyDescent="0.25">
      <c r="B53" s="119" t="s">
        <v>109</v>
      </c>
    </row>
    <row r="54" spans="2:2" x14ac:dyDescent="0.25">
      <c r="B54" s="119" t="s">
        <v>110</v>
      </c>
    </row>
  </sheetData>
  <sheetProtection algorithmName="SHA-512" hashValue="WNLg7ZHa6/WhsWG2stDx+sPL4zzCblDs0aUHUWumwWz5KuhKu9vkrNjKJXuhq/nmr9oFYTEvcVh6D92L1C0Oog==" saltValue="wy3alDDIOtrzOupxCO6l6g==" spinCount="100000" sheet="1" objects="1" scenarios="1" selectLockedCells="1"/>
  <mergeCells count="11">
    <mergeCell ref="B30:L30"/>
    <mergeCell ref="E18:L18"/>
    <mergeCell ref="B10:L10"/>
    <mergeCell ref="B16:L16"/>
    <mergeCell ref="C14:K14"/>
    <mergeCell ref="C12:K12"/>
    <mergeCell ref="E26:F26"/>
    <mergeCell ref="H26:I26"/>
    <mergeCell ref="E20:L20"/>
    <mergeCell ref="E22:L22"/>
    <mergeCell ref="E24:L24"/>
  </mergeCells>
  <conditionalFormatting sqref="C14:K14">
    <cfRule type="cellIs" dxfId="7" priority="1" operator="equal">
      <formula>$B$54</formula>
    </cfRule>
    <cfRule type="cellIs" dxfId="6" priority="2" operator="equal">
      <formula>$B$53</formula>
    </cfRule>
    <cfRule type="cellIs" dxfId="5" priority="3" operator="equal">
      <formula>$B$52</formula>
    </cfRule>
    <cfRule type="cellIs" dxfId="4" priority="4" operator="equal">
      <formula>$B$51</formula>
    </cfRule>
  </conditionalFormatting>
  <dataValidations count="1">
    <dataValidation type="list" allowBlank="1" showInputMessage="1" showErrorMessage="1" sqref="C14:K14">
      <formula1>$B$51:$B$54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2:AN107"/>
  <sheetViews>
    <sheetView showGridLines="0" topLeftCell="B37" zoomScaleNormal="100" zoomScalePageLayoutView="90" workbookViewId="0">
      <selection activeCell="C63" sqref="C63:M63"/>
    </sheetView>
  </sheetViews>
  <sheetFormatPr defaultColWidth="12.42578125" defaultRowHeight="12" x14ac:dyDescent="0.2"/>
  <cols>
    <col min="1" max="1" width="2.140625" style="145" customWidth="1"/>
    <col min="2" max="2" width="27.5703125" style="139" customWidth="1"/>
    <col min="3" max="3" width="14.28515625" style="139" bestFit="1" customWidth="1"/>
    <col min="4" max="4" width="7.42578125" style="139" bestFit="1" customWidth="1"/>
    <col min="5" max="5" width="8.7109375" style="139" customWidth="1"/>
    <col min="6" max="7" width="10" style="139" bestFit="1" customWidth="1"/>
    <col min="8" max="8" width="12.5703125" style="139" bestFit="1" customWidth="1"/>
    <col min="9" max="10" width="8.5703125" style="139" customWidth="1"/>
    <col min="11" max="12" width="10.28515625" style="139" customWidth="1"/>
    <col min="13" max="14" width="11.85546875" style="139" customWidth="1"/>
    <col min="15" max="15" width="0.42578125" style="139" customWidth="1"/>
    <col min="16" max="16" width="10.7109375" style="139" bestFit="1" customWidth="1"/>
    <col min="17" max="17" width="0.28515625" style="139" customWidth="1"/>
    <col min="18" max="18" width="10.28515625" style="139" customWidth="1"/>
    <col min="19" max="19" width="0.42578125" style="139" customWidth="1"/>
    <col min="20" max="20" width="10.140625" style="139" customWidth="1"/>
    <col min="21" max="21" width="15" style="139" customWidth="1"/>
    <col min="22" max="22" width="6.5703125" style="139" customWidth="1"/>
    <col min="23" max="24" width="9.85546875" style="139" customWidth="1"/>
    <col min="25" max="25" width="11" style="139" customWidth="1"/>
    <col min="26" max="26" width="10.28515625" style="139" customWidth="1"/>
    <col min="27" max="27" width="12.42578125" style="139"/>
    <col min="28" max="28" width="10.7109375" style="139" customWidth="1"/>
    <col min="29" max="29" width="16.5703125" style="139" bestFit="1" customWidth="1"/>
    <col min="30" max="30" width="2.140625" style="139" customWidth="1"/>
    <col min="31" max="33" width="12.42578125" style="139" hidden="1" customWidth="1"/>
    <col min="34" max="34" width="1" style="144" customWidth="1"/>
    <col min="35" max="35" width="1.28515625" style="139" customWidth="1"/>
    <col min="36" max="40" width="12.42578125" style="139" customWidth="1"/>
    <col min="41" max="16384" width="12.42578125" style="139"/>
  </cols>
  <sheetData>
    <row r="2" spans="1:40" ht="21.6" customHeight="1" x14ac:dyDescent="0.2">
      <c r="A2" s="139"/>
      <c r="B2" s="140"/>
      <c r="C2" s="141"/>
      <c r="D2" s="141"/>
      <c r="E2" s="142"/>
      <c r="F2" s="142"/>
      <c r="G2" s="142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2"/>
      <c r="Z2" s="142"/>
      <c r="AA2" s="304"/>
      <c r="AB2" s="304"/>
      <c r="AC2" s="305"/>
    </row>
    <row r="3" spans="1:40" s="145" customFormat="1" ht="21.6" customHeight="1" x14ac:dyDescent="0.2">
      <c r="B3" s="146"/>
      <c r="C3" s="147"/>
      <c r="D3" s="148"/>
      <c r="E3" s="149"/>
      <c r="F3" s="149"/>
      <c r="G3" s="149"/>
      <c r="H3" s="150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0" t="s">
        <v>61</v>
      </c>
      <c r="AC3" s="152"/>
      <c r="AH3" s="144"/>
    </row>
    <row r="4" spans="1:40" s="145" customFormat="1" ht="5.0999999999999996" customHeight="1" thickBot="1" x14ac:dyDescent="0.3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H4" s="144"/>
    </row>
    <row r="5" spans="1:40" s="145" customFormat="1" ht="25.5" customHeight="1" thickBot="1" x14ac:dyDescent="0.25">
      <c r="B5" s="349" t="s">
        <v>94</v>
      </c>
      <c r="C5" s="350"/>
      <c r="D5" s="350"/>
      <c r="E5" s="350"/>
      <c r="F5" s="350"/>
      <c r="G5" s="350"/>
      <c r="H5" s="342"/>
      <c r="I5" s="346" t="s">
        <v>97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315" t="s">
        <v>168</v>
      </c>
      <c r="Y5" s="318" t="s">
        <v>169</v>
      </c>
      <c r="Z5" s="320" t="s">
        <v>170</v>
      </c>
      <c r="AA5" s="337" t="s">
        <v>43</v>
      </c>
      <c r="AB5" s="320" t="s">
        <v>171</v>
      </c>
      <c r="AC5" s="323" t="s">
        <v>172</v>
      </c>
      <c r="AH5" s="144"/>
    </row>
    <row r="6" spans="1:40" ht="29.1" customHeight="1" thickBot="1" x14ac:dyDescent="0.25">
      <c r="A6" s="139"/>
      <c r="B6" s="351"/>
      <c r="C6" s="352"/>
      <c r="D6" s="352"/>
      <c r="E6" s="352"/>
      <c r="F6" s="352"/>
      <c r="G6" s="352"/>
      <c r="H6" s="353"/>
      <c r="I6" s="340" t="s">
        <v>95</v>
      </c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2"/>
      <c r="U6" s="343" t="s">
        <v>96</v>
      </c>
      <c r="V6" s="344"/>
      <c r="W6" s="345"/>
      <c r="X6" s="316"/>
      <c r="Y6" s="319"/>
      <c r="Z6" s="335"/>
      <c r="AA6" s="338"/>
      <c r="AB6" s="321"/>
      <c r="AC6" s="324"/>
      <c r="AD6" s="155"/>
      <c r="AE6" s="334" t="s">
        <v>2</v>
      </c>
      <c r="AF6" s="334" t="s">
        <v>44</v>
      </c>
      <c r="AG6" s="334" t="s">
        <v>45</v>
      </c>
      <c r="AH6" s="156"/>
      <c r="AJ6" s="326" t="s">
        <v>46</v>
      </c>
      <c r="AK6" s="326" t="s">
        <v>2</v>
      </c>
      <c r="AL6" s="326" t="s">
        <v>45</v>
      </c>
      <c r="AM6" s="326" t="s">
        <v>44</v>
      </c>
      <c r="AN6" s="326" t="s">
        <v>5</v>
      </c>
    </row>
    <row r="7" spans="1:40" ht="22.5" customHeight="1" x14ac:dyDescent="0.2">
      <c r="A7" s="139"/>
      <c r="B7" s="354" t="s">
        <v>133</v>
      </c>
      <c r="C7" s="357" t="s">
        <v>134</v>
      </c>
      <c r="D7" s="357" t="s">
        <v>135</v>
      </c>
      <c r="E7" s="357" t="s">
        <v>136</v>
      </c>
      <c r="F7" s="357" t="s">
        <v>137</v>
      </c>
      <c r="G7" s="357" t="s">
        <v>138</v>
      </c>
      <c r="H7" s="360" t="s">
        <v>139</v>
      </c>
      <c r="I7" s="327" t="s">
        <v>140</v>
      </c>
      <c r="J7" s="330" t="s">
        <v>141</v>
      </c>
      <c r="K7" s="330" t="s">
        <v>142</v>
      </c>
      <c r="L7" s="330" t="s">
        <v>162</v>
      </c>
      <c r="M7" s="330" t="s">
        <v>163</v>
      </c>
      <c r="N7" s="331" t="s">
        <v>164</v>
      </c>
      <c r="O7" s="157"/>
      <c r="P7" s="368" t="s">
        <v>49</v>
      </c>
      <c r="Q7" s="369"/>
      <c r="R7" s="370"/>
      <c r="S7" s="158"/>
      <c r="T7" s="365" t="s">
        <v>5</v>
      </c>
      <c r="U7" s="309" t="s">
        <v>166</v>
      </c>
      <c r="V7" s="312" t="s">
        <v>167</v>
      </c>
      <c r="W7" s="306" t="s">
        <v>5</v>
      </c>
      <c r="X7" s="316"/>
      <c r="Y7" s="319"/>
      <c r="Z7" s="335"/>
      <c r="AA7" s="338"/>
      <c r="AB7" s="321"/>
      <c r="AC7" s="324"/>
      <c r="AD7" s="155"/>
      <c r="AE7" s="334"/>
      <c r="AF7" s="334"/>
      <c r="AG7" s="334"/>
      <c r="AH7" s="156"/>
      <c r="AJ7" s="326"/>
      <c r="AK7" s="326"/>
      <c r="AL7" s="326"/>
      <c r="AM7" s="326"/>
      <c r="AN7" s="326"/>
    </row>
    <row r="8" spans="1:40" ht="22.5" customHeight="1" x14ac:dyDescent="0.2">
      <c r="A8" s="139"/>
      <c r="B8" s="355"/>
      <c r="C8" s="313"/>
      <c r="D8" s="313"/>
      <c r="E8" s="313"/>
      <c r="F8" s="313"/>
      <c r="G8" s="313"/>
      <c r="H8" s="332"/>
      <c r="I8" s="328"/>
      <c r="J8" s="313"/>
      <c r="K8" s="313"/>
      <c r="L8" s="313"/>
      <c r="M8" s="313"/>
      <c r="N8" s="332"/>
      <c r="O8" s="157"/>
      <c r="P8" s="362" t="s">
        <v>165</v>
      </c>
      <c r="Q8" s="262"/>
      <c r="R8" s="263" t="s">
        <v>36</v>
      </c>
      <c r="S8" s="158"/>
      <c r="T8" s="366"/>
      <c r="U8" s="310"/>
      <c r="V8" s="313"/>
      <c r="W8" s="307"/>
      <c r="X8" s="316"/>
      <c r="Y8" s="319"/>
      <c r="Z8" s="335"/>
      <c r="AA8" s="338"/>
      <c r="AB8" s="321"/>
      <c r="AC8" s="324"/>
      <c r="AD8" s="155"/>
      <c r="AE8" s="334"/>
      <c r="AF8" s="334"/>
      <c r="AG8" s="334"/>
      <c r="AH8" s="156"/>
      <c r="AJ8" s="326"/>
      <c r="AK8" s="326"/>
      <c r="AL8" s="326"/>
      <c r="AM8" s="326"/>
      <c r="AN8" s="326"/>
    </row>
    <row r="9" spans="1:40" ht="12" customHeight="1" thickBot="1" x14ac:dyDescent="0.25">
      <c r="A9" s="139"/>
      <c r="B9" s="356"/>
      <c r="C9" s="358"/>
      <c r="D9" s="358"/>
      <c r="E9" s="358"/>
      <c r="F9" s="359"/>
      <c r="G9" s="359"/>
      <c r="H9" s="361"/>
      <c r="I9" s="329"/>
      <c r="J9" s="314"/>
      <c r="K9" s="314"/>
      <c r="L9" s="314"/>
      <c r="M9" s="314"/>
      <c r="N9" s="333"/>
      <c r="O9" s="157"/>
      <c r="P9" s="363"/>
      <c r="Q9" s="159"/>
      <c r="R9" s="268">
        <v>4.7699999999999996</v>
      </c>
      <c r="S9" s="157"/>
      <c r="T9" s="367"/>
      <c r="U9" s="311"/>
      <c r="V9" s="314"/>
      <c r="W9" s="308"/>
      <c r="X9" s="317"/>
      <c r="Y9" s="269">
        <v>0.05</v>
      </c>
      <c r="Z9" s="336"/>
      <c r="AA9" s="339"/>
      <c r="AB9" s="322"/>
      <c r="AC9" s="325"/>
      <c r="AD9" s="160"/>
      <c r="AE9" s="334"/>
      <c r="AF9" s="334"/>
      <c r="AG9" s="334"/>
      <c r="AH9" s="156"/>
      <c r="AJ9" s="326"/>
      <c r="AK9" s="326"/>
      <c r="AL9" s="326"/>
      <c r="AM9" s="326"/>
      <c r="AN9" s="326"/>
    </row>
    <row r="10" spans="1:40" ht="16.5" customHeight="1" x14ac:dyDescent="0.2">
      <c r="A10" s="139"/>
      <c r="B10" s="209"/>
      <c r="C10" s="210"/>
      <c r="D10" s="211"/>
      <c r="E10" s="211"/>
      <c r="F10" s="212"/>
      <c r="G10" s="212"/>
      <c r="H10" s="213"/>
      <c r="I10" s="57"/>
      <c r="J10" s="77"/>
      <c r="K10" s="77"/>
      <c r="L10" s="77"/>
      <c r="M10" s="77"/>
      <c r="N10" s="81"/>
      <c r="O10" s="80"/>
      <c r="P10" s="135"/>
      <c r="Q10" s="161"/>
      <c r="R10" s="138">
        <f>P10*$R$9</f>
        <v>0</v>
      </c>
      <c r="S10" s="80"/>
      <c r="T10" s="162" t="str">
        <f t="shared" ref="T10:T42" si="0">IF(D10=$B$94,(I10*J10)+K10+L10+M10+N10+R10,IF(D10=$B$95,"na",IF(D10=$B$96,"na",IF(D10=0,"-----"))))</f>
        <v>-----</v>
      </c>
      <c r="U10" s="131"/>
      <c r="V10" s="58"/>
      <c r="W10" s="163" t="str">
        <f t="shared" ref="W10:W42" si="1">IF(D10=$B$94,"na",IF(D10=$B$96,"na",IF(D10=$B$95,U10*V10,IF(D10=0,"----"))))</f>
        <v>----</v>
      </c>
      <c r="X10" s="74"/>
      <c r="Y10" s="164" t="str">
        <f>IF(D10=$B$94,(T10-R10)*0.223,IF(D10=$B$95,W10*$Y$9,IF(D10=$B$96,0,IF(D10=0,"-----"))))</f>
        <v>-----</v>
      </c>
      <c r="Z10" s="165" t="str">
        <f t="shared" ref="Z10:Z42" si="2">IF(D10=$B$94,T10*0.01,IF(D10=$B$95,"na",IF(D10=$B$96,"na",IF(D10=0,"-----"))))</f>
        <v>-----</v>
      </c>
      <c r="AA10" s="270">
        <f t="shared" ref="AA10:AA42" si="3">IF(D10=$B$94,T10+Y10+Z10,IF(D10=$B$95,W10+Y10,IF(D10=$B$96,X10,IF(D10=0,0))))</f>
        <v>0</v>
      </c>
      <c r="AB10" s="65"/>
      <c r="AC10" s="56"/>
      <c r="AD10" s="166"/>
      <c r="AE10" s="167">
        <f t="shared" ref="AE10:AE42" si="4">IF(AC10=$B$89,AA10*AB10,0)</f>
        <v>0</v>
      </c>
      <c r="AF10" s="167">
        <f t="shared" ref="AF10:AF42" si="5">IF(AC10=$B$90,AA10*AB10,0)</f>
        <v>0</v>
      </c>
      <c r="AG10" s="167">
        <f t="shared" ref="AG10:AG42" si="6">IF(AC10=$B$91,AA10*AB10,0)</f>
        <v>0</v>
      </c>
      <c r="AH10" s="168"/>
      <c r="AJ10" s="169" t="s">
        <v>53</v>
      </c>
      <c r="AK10" s="170">
        <f>SUMIF(E10:E42,B82,AE10:AE42)</f>
        <v>0</v>
      </c>
      <c r="AL10" s="170">
        <f>SUMIF(E10:E42,B82,AF10:AF42)</f>
        <v>0</v>
      </c>
      <c r="AM10" s="170">
        <f>SUMIF(E10:E42,B82,AG10:AG42)</f>
        <v>0</v>
      </c>
      <c r="AN10" s="171">
        <f>SUM(AK10:AM10)</f>
        <v>0</v>
      </c>
    </row>
    <row r="11" spans="1:40" ht="16.5" customHeight="1" x14ac:dyDescent="0.2">
      <c r="A11" s="139"/>
      <c r="B11" s="54"/>
      <c r="C11" s="60"/>
      <c r="D11" s="61"/>
      <c r="E11" s="55"/>
      <c r="F11" s="62"/>
      <c r="G11" s="62"/>
      <c r="H11" s="63"/>
      <c r="I11" s="64"/>
      <c r="J11" s="78"/>
      <c r="K11" s="78"/>
      <c r="L11" s="78"/>
      <c r="M11" s="78"/>
      <c r="N11" s="82"/>
      <c r="O11" s="80"/>
      <c r="P11" s="136"/>
      <c r="Q11" s="161"/>
      <c r="R11" s="138">
        <f t="shared" ref="R11:R44" si="7">P11*$R$9</f>
        <v>0</v>
      </c>
      <c r="S11" s="80"/>
      <c r="T11" s="162" t="str">
        <f t="shared" si="0"/>
        <v>-----</v>
      </c>
      <c r="U11" s="132"/>
      <c r="V11" s="59"/>
      <c r="W11" s="163" t="str">
        <f t="shared" si="1"/>
        <v>----</v>
      </c>
      <c r="X11" s="75"/>
      <c r="Y11" s="164" t="str">
        <f>IF(D11=$B$94,(T11-R11)*0.223,IF(D11=$B$95,W11*#REF!,IF(D11=$B$96,0,IF(D11=0,"-----"))))</f>
        <v>-----</v>
      </c>
      <c r="Z11" s="165" t="str">
        <f t="shared" si="2"/>
        <v>-----</v>
      </c>
      <c r="AA11" s="270">
        <f t="shared" si="3"/>
        <v>0</v>
      </c>
      <c r="AB11" s="65"/>
      <c r="AC11" s="63"/>
      <c r="AD11" s="166"/>
      <c r="AE11" s="167">
        <f t="shared" si="4"/>
        <v>0</v>
      </c>
      <c r="AF11" s="167">
        <f t="shared" si="5"/>
        <v>0</v>
      </c>
      <c r="AG11" s="167">
        <f t="shared" si="6"/>
        <v>0</v>
      </c>
      <c r="AH11" s="168"/>
      <c r="AJ11" s="169" t="s">
        <v>52</v>
      </c>
      <c r="AK11" s="170">
        <f>SUMIF(E10:E42,B83,AE10:AE42)</f>
        <v>0</v>
      </c>
      <c r="AL11" s="170">
        <f>SUMIF(E10:E42,B83,AF10:AF42)</f>
        <v>0</v>
      </c>
      <c r="AM11" s="170">
        <f>SUMIF(E10:E42,B83,AG10:AG42)</f>
        <v>0</v>
      </c>
      <c r="AN11" s="171">
        <f t="shared" ref="AN11:AN14" si="8">SUM(AK11:AM11)</f>
        <v>0</v>
      </c>
    </row>
    <row r="12" spans="1:40" ht="16.5" customHeight="1" x14ac:dyDescent="0.2">
      <c r="A12" s="139"/>
      <c r="B12" s="54"/>
      <c r="C12" s="60"/>
      <c r="D12" s="61"/>
      <c r="E12" s="55"/>
      <c r="F12" s="62"/>
      <c r="G12" s="62"/>
      <c r="H12" s="63"/>
      <c r="I12" s="64"/>
      <c r="J12" s="78"/>
      <c r="K12" s="78"/>
      <c r="L12" s="78"/>
      <c r="M12" s="78"/>
      <c r="N12" s="82"/>
      <c r="O12" s="80"/>
      <c r="P12" s="136"/>
      <c r="Q12" s="161"/>
      <c r="R12" s="138">
        <f t="shared" si="7"/>
        <v>0</v>
      </c>
      <c r="S12" s="80"/>
      <c r="T12" s="162" t="str">
        <f t="shared" si="0"/>
        <v>-----</v>
      </c>
      <c r="U12" s="132"/>
      <c r="V12" s="59"/>
      <c r="W12" s="163" t="str">
        <f t="shared" si="1"/>
        <v>----</v>
      </c>
      <c r="X12" s="75"/>
      <c r="Y12" s="164" t="str">
        <f>IF(D12=$B$94,(T12-R12)*0.223,IF(D12=$B$95,W12*#REF!,IF(D12=$B$96,0,IF(D12=0,"-----"))))</f>
        <v>-----</v>
      </c>
      <c r="Z12" s="165" t="str">
        <f t="shared" si="2"/>
        <v>-----</v>
      </c>
      <c r="AA12" s="270">
        <f t="shared" si="3"/>
        <v>0</v>
      </c>
      <c r="AB12" s="65"/>
      <c r="AC12" s="63"/>
      <c r="AD12" s="166"/>
      <c r="AE12" s="167">
        <f t="shared" si="4"/>
        <v>0</v>
      </c>
      <c r="AF12" s="167">
        <f t="shared" si="5"/>
        <v>0</v>
      </c>
      <c r="AG12" s="167">
        <f t="shared" si="6"/>
        <v>0</v>
      </c>
      <c r="AH12" s="168"/>
      <c r="AJ12" s="169" t="s">
        <v>54</v>
      </c>
      <c r="AK12" s="170">
        <f>SUMIF(E10:E42,B84,AE10:AE42)</f>
        <v>0</v>
      </c>
      <c r="AL12" s="170">
        <f>SUMIF(E10:E42,B84,AF10:AF42)</f>
        <v>0</v>
      </c>
      <c r="AM12" s="170">
        <f>SUMIF(E10:E42,B84,AG10:AG42)</f>
        <v>0</v>
      </c>
      <c r="AN12" s="171">
        <f t="shared" si="8"/>
        <v>0</v>
      </c>
    </row>
    <row r="13" spans="1:40" ht="16.5" customHeight="1" x14ac:dyDescent="0.2">
      <c r="A13" s="139"/>
      <c r="B13" s="54"/>
      <c r="C13" s="60"/>
      <c r="D13" s="61"/>
      <c r="E13" s="55"/>
      <c r="F13" s="62"/>
      <c r="G13" s="62"/>
      <c r="H13" s="63"/>
      <c r="I13" s="64"/>
      <c r="J13" s="78"/>
      <c r="K13" s="78"/>
      <c r="L13" s="78"/>
      <c r="M13" s="78"/>
      <c r="N13" s="82"/>
      <c r="O13" s="80"/>
      <c r="P13" s="136"/>
      <c r="Q13" s="161"/>
      <c r="R13" s="138">
        <f t="shared" si="7"/>
        <v>0</v>
      </c>
      <c r="S13" s="80"/>
      <c r="T13" s="162" t="str">
        <f t="shared" si="0"/>
        <v>-----</v>
      </c>
      <c r="U13" s="132"/>
      <c r="V13" s="59"/>
      <c r="W13" s="163" t="str">
        <f t="shared" si="1"/>
        <v>----</v>
      </c>
      <c r="X13" s="75"/>
      <c r="Y13" s="164" t="str">
        <f>IF(D13=$B$94,(T13-R13)*0.223,IF(D13=$B$95,W13*#REF!,IF(D13=$B$96,0,IF(D13=0,"-----"))))</f>
        <v>-----</v>
      </c>
      <c r="Z13" s="165" t="str">
        <f t="shared" si="2"/>
        <v>-----</v>
      </c>
      <c r="AA13" s="270">
        <f t="shared" si="3"/>
        <v>0</v>
      </c>
      <c r="AB13" s="65"/>
      <c r="AC13" s="63"/>
      <c r="AD13" s="166"/>
      <c r="AE13" s="167">
        <f t="shared" si="4"/>
        <v>0</v>
      </c>
      <c r="AF13" s="167">
        <f t="shared" si="5"/>
        <v>0</v>
      </c>
      <c r="AG13" s="167">
        <f t="shared" si="6"/>
        <v>0</v>
      </c>
      <c r="AH13" s="168"/>
      <c r="AJ13" s="169" t="s">
        <v>55</v>
      </c>
      <c r="AK13" s="170">
        <f>SUMIF(E9:E41,B85,AE9:AE41)</f>
        <v>0</v>
      </c>
      <c r="AL13" s="170">
        <f>SUMIF(E9:E41,B85,AF9:AF41)</f>
        <v>0</v>
      </c>
      <c r="AM13" s="170">
        <f>SUMIF(E9:E41,B85,AG9:AG41)</f>
        <v>0</v>
      </c>
      <c r="AN13" s="171">
        <f t="shared" si="8"/>
        <v>0</v>
      </c>
    </row>
    <row r="14" spans="1:40" ht="16.5" customHeight="1" x14ac:dyDescent="0.2">
      <c r="A14" s="139"/>
      <c r="B14" s="54"/>
      <c r="C14" s="60"/>
      <c r="D14" s="61"/>
      <c r="E14" s="55"/>
      <c r="F14" s="62"/>
      <c r="G14" s="62"/>
      <c r="H14" s="63"/>
      <c r="I14" s="64"/>
      <c r="J14" s="78"/>
      <c r="K14" s="78"/>
      <c r="L14" s="78"/>
      <c r="M14" s="78"/>
      <c r="N14" s="82"/>
      <c r="O14" s="80"/>
      <c r="P14" s="136"/>
      <c r="Q14" s="161"/>
      <c r="R14" s="138">
        <f t="shared" si="7"/>
        <v>0</v>
      </c>
      <c r="S14" s="80"/>
      <c r="T14" s="162" t="str">
        <f t="shared" si="0"/>
        <v>-----</v>
      </c>
      <c r="U14" s="132"/>
      <c r="V14" s="59"/>
      <c r="W14" s="163" t="str">
        <f t="shared" si="1"/>
        <v>----</v>
      </c>
      <c r="X14" s="75"/>
      <c r="Y14" s="164" t="str">
        <f>IF(D14=$B$94,(T14-R14)*0.223,IF(D14=$B$95,W14*#REF!,IF(D14=$B$96,0,IF(D14=0,"-----"))))</f>
        <v>-----</v>
      </c>
      <c r="Z14" s="165" t="str">
        <f t="shared" si="2"/>
        <v>-----</v>
      </c>
      <c r="AA14" s="270">
        <f t="shared" si="3"/>
        <v>0</v>
      </c>
      <c r="AB14" s="65">
        <v>0</v>
      </c>
      <c r="AC14" s="63"/>
      <c r="AD14" s="166"/>
      <c r="AE14" s="167">
        <f t="shared" si="4"/>
        <v>0</v>
      </c>
      <c r="AF14" s="167">
        <f t="shared" si="5"/>
        <v>0</v>
      </c>
      <c r="AG14" s="167">
        <f t="shared" si="6"/>
        <v>0</v>
      </c>
      <c r="AH14" s="168"/>
      <c r="AJ14" s="169" t="s">
        <v>56</v>
      </c>
      <c r="AK14" s="170">
        <f>SUMIF($U$58:$U$75,B89,$T$58:$T$75)</f>
        <v>0</v>
      </c>
      <c r="AL14" s="170">
        <f>SUMIF($U$58:$U$75,B90,$T$58:$T$75)</f>
        <v>0</v>
      </c>
      <c r="AM14" s="170">
        <f>SUMIF($U$58:$U$75,B91,$T$58:$T$75)</f>
        <v>0</v>
      </c>
      <c r="AN14" s="171">
        <f t="shared" si="8"/>
        <v>0</v>
      </c>
    </row>
    <row r="15" spans="1:40" ht="16.5" customHeight="1" x14ac:dyDescent="0.2">
      <c r="A15" s="139"/>
      <c r="B15" s="54"/>
      <c r="C15" s="60"/>
      <c r="D15" s="61"/>
      <c r="E15" s="55"/>
      <c r="F15" s="62"/>
      <c r="G15" s="62"/>
      <c r="H15" s="63"/>
      <c r="I15" s="64"/>
      <c r="J15" s="78"/>
      <c r="K15" s="78"/>
      <c r="L15" s="78"/>
      <c r="M15" s="78"/>
      <c r="N15" s="82"/>
      <c r="O15" s="80"/>
      <c r="P15" s="136"/>
      <c r="Q15" s="161"/>
      <c r="R15" s="138">
        <f t="shared" si="7"/>
        <v>0</v>
      </c>
      <c r="S15" s="80"/>
      <c r="T15" s="162" t="str">
        <f t="shared" si="0"/>
        <v>-----</v>
      </c>
      <c r="U15" s="132"/>
      <c r="V15" s="66"/>
      <c r="W15" s="163" t="str">
        <f t="shared" si="1"/>
        <v>----</v>
      </c>
      <c r="X15" s="75"/>
      <c r="Y15" s="164" t="str">
        <f>IF(D15=$B$94,(T15-R15)*0.223,IF(D15=$B$95,W15*#REF!,IF(D15=$B$96,0,IF(D15=0,"-----"))))</f>
        <v>-----</v>
      </c>
      <c r="Z15" s="165" t="str">
        <f t="shared" si="2"/>
        <v>-----</v>
      </c>
      <c r="AA15" s="270">
        <f t="shared" si="3"/>
        <v>0</v>
      </c>
      <c r="AB15" s="65">
        <v>0</v>
      </c>
      <c r="AC15" s="63"/>
      <c r="AD15" s="166"/>
      <c r="AE15" s="167">
        <f t="shared" si="4"/>
        <v>0</v>
      </c>
      <c r="AF15" s="167">
        <f t="shared" si="5"/>
        <v>0</v>
      </c>
      <c r="AG15" s="167">
        <f t="shared" si="6"/>
        <v>0</v>
      </c>
      <c r="AH15" s="168"/>
      <c r="AJ15" s="171" t="s">
        <v>5</v>
      </c>
      <c r="AK15" s="171">
        <f>SUM(AK10:AK14)</f>
        <v>0</v>
      </c>
      <c r="AL15" s="171">
        <f>SUM(AL10:AL14)</f>
        <v>0</v>
      </c>
      <c r="AM15" s="171">
        <f>SUM(AM10:AM14)</f>
        <v>0</v>
      </c>
      <c r="AN15" s="171">
        <f>SUM(AN10:AN14)</f>
        <v>0</v>
      </c>
    </row>
    <row r="16" spans="1:40" ht="16.5" customHeight="1" x14ac:dyDescent="0.2">
      <c r="A16" s="139"/>
      <c r="B16" s="54"/>
      <c r="C16" s="60"/>
      <c r="D16" s="61"/>
      <c r="E16" s="55"/>
      <c r="F16" s="62"/>
      <c r="G16" s="62"/>
      <c r="H16" s="63"/>
      <c r="I16" s="64"/>
      <c r="J16" s="78"/>
      <c r="K16" s="78"/>
      <c r="L16" s="78"/>
      <c r="M16" s="78"/>
      <c r="N16" s="82"/>
      <c r="O16" s="80"/>
      <c r="P16" s="136"/>
      <c r="Q16" s="161"/>
      <c r="R16" s="138">
        <f t="shared" si="7"/>
        <v>0</v>
      </c>
      <c r="S16" s="80"/>
      <c r="T16" s="162" t="str">
        <f t="shared" si="0"/>
        <v>-----</v>
      </c>
      <c r="U16" s="132"/>
      <c r="V16" s="59"/>
      <c r="W16" s="163" t="str">
        <f t="shared" si="1"/>
        <v>----</v>
      </c>
      <c r="X16" s="75"/>
      <c r="Y16" s="164" t="str">
        <f>IF(D16=$B$94,(T16-R16)*0.223,IF(D16=$B$95,W16*#REF!,IF(D16=$B$96,0,IF(D16=0,"-----"))))</f>
        <v>-----</v>
      </c>
      <c r="Z16" s="165" t="str">
        <f t="shared" si="2"/>
        <v>-----</v>
      </c>
      <c r="AA16" s="270">
        <f t="shared" si="3"/>
        <v>0</v>
      </c>
      <c r="AB16" s="65">
        <v>0</v>
      </c>
      <c r="AC16" s="63"/>
      <c r="AD16" s="166"/>
      <c r="AE16" s="167">
        <f t="shared" si="4"/>
        <v>0</v>
      </c>
      <c r="AF16" s="167">
        <f t="shared" si="5"/>
        <v>0</v>
      </c>
      <c r="AG16" s="167">
        <f t="shared" si="6"/>
        <v>0</v>
      </c>
      <c r="AH16" s="168"/>
    </row>
    <row r="17" spans="1:37" ht="16.5" customHeight="1" x14ac:dyDescent="0.2">
      <c r="A17" s="139"/>
      <c r="B17" s="54"/>
      <c r="C17" s="60"/>
      <c r="D17" s="61"/>
      <c r="E17" s="55"/>
      <c r="F17" s="62"/>
      <c r="G17" s="62"/>
      <c r="H17" s="63"/>
      <c r="I17" s="64"/>
      <c r="J17" s="78"/>
      <c r="K17" s="78"/>
      <c r="L17" s="78"/>
      <c r="M17" s="78"/>
      <c r="N17" s="82"/>
      <c r="O17" s="80"/>
      <c r="P17" s="136"/>
      <c r="Q17" s="161"/>
      <c r="R17" s="138">
        <f t="shared" si="7"/>
        <v>0</v>
      </c>
      <c r="S17" s="80"/>
      <c r="T17" s="162" t="str">
        <f t="shared" si="0"/>
        <v>-----</v>
      </c>
      <c r="U17" s="132"/>
      <c r="V17" s="59"/>
      <c r="W17" s="163" t="str">
        <f t="shared" si="1"/>
        <v>----</v>
      </c>
      <c r="X17" s="75"/>
      <c r="Y17" s="164" t="str">
        <f>IF(D17=$B$94,(T17-R17)*0.223,IF(D17=$B$95,W17*#REF!,IF(D17=$B$96,0,IF(D17=0,"-----"))))</f>
        <v>-----</v>
      </c>
      <c r="Z17" s="165" t="str">
        <f t="shared" si="2"/>
        <v>-----</v>
      </c>
      <c r="AA17" s="270">
        <f t="shared" si="3"/>
        <v>0</v>
      </c>
      <c r="AB17" s="65">
        <v>0</v>
      </c>
      <c r="AC17" s="63"/>
      <c r="AD17" s="166"/>
      <c r="AE17" s="167">
        <f t="shared" si="4"/>
        <v>0</v>
      </c>
      <c r="AF17" s="167">
        <f t="shared" si="5"/>
        <v>0</v>
      </c>
      <c r="AG17" s="167">
        <f t="shared" si="6"/>
        <v>0</v>
      </c>
      <c r="AH17" s="168"/>
    </row>
    <row r="18" spans="1:37" ht="16.5" customHeight="1" x14ac:dyDescent="0.2">
      <c r="A18" s="139"/>
      <c r="B18" s="54"/>
      <c r="C18" s="60"/>
      <c r="D18" s="61"/>
      <c r="E18" s="55"/>
      <c r="F18" s="62"/>
      <c r="G18" s="62"/>
      <c r="H18" s="63"/>
      <c r="I18" s="64"/>
      <c r="J18" s="78"/>
      <c r="K18" s="78"/>
      <c r="L18" s="78"/>
      <c r="M18" s="78"/>
      <c r="N18" s="82"/>
      <c r="O18" s="80"/>
      <c r="P18" s="136"/>
      <c r="Q18" s="161"/>
      <c r="R18" s="138">
        <f t="shared" si="7"/>
        <v>0</v>
      </c>
      <c r="S18" s="80"/>
      <c r="T18" s="162" t="str">
        <f t="shared" si="0"/>
        <v>-----</v>
      </c>
      <c r="U18" s="132"/>
      <c r="V18" s="59"/>
      <c r="W18" s="163" t="str">
        <f t="shared" si="1"/>
        <v>----</v>
      </c>
      <c r="X18" s="75"/>
      <c r="Y18" s="164" t="str">
        <f>IF(D18=$B$94,(T18-R18)*0.223,IF(D18=$B$95,W18*#REF!,IF(D18=$B$96,0,IF(D18=0,"-----"))))</f>
        <v>-----</v>
      </c>
      <c r="Z18" s="165" t="str">
        <f t="shared" si="2"/>
        <v>-----</v>
      </c>
      <c r="AA18" s="270">
        <f t="shared" si="3"/>
        <v>0</v>
      </c>
      <c r="AB18" s="65">
        <v>0</v>
      </c>
      <c r="AC18" s="63"/>
      <c r="AD18" s="166"/>
      <c r="AE18" s="167">
        <f t="shared" si="4"/>
        <v>0</v>
      </c>
      <c r="AF18" s="167">
        <f t="shared" si="5"/>
        <v>0</v>
      </c>
      <c r="AG18" s="167">
        <f t="shared" si="6"/>
        <v>0</v>
      </c>
      <c r="AH18" s="168"/>
      <c r="AK18" s="172">
        <f>AA43</f>
        <v>0</v>
      </c>
    </row>
    <row r="19" spans="1:37" ht="16.5" customHeight="1" x14ac:dyDescent="0.2">
      <c r="A19" s="139"/>
      <c r="B19" s="54"/>
      <c r="C19" s="60"/>
      <c r="D19" s="61"/>
      <c r="E19" s="55"/>
      <c r="F19" s="62"/>
      <c r="G19" s="62"/>
      <c r="H19" s="63"/>
      <c r="I19" s="64"/>
      <c r="J19" s="78"/>
      <c r="K19" s="78"/>
      <c r="L19" s="78"/>
      <c r="M19" s="78"/>
      <c r="N19" s="82"/>
      <c r="O19" s="80"/>
      <c r="P19" s="136"/>
      <c r="Q19" s="161"/>
      <c r="R19" s="138">
        <f t="shared" si="7"/>
        <v>0</v>
      </c>
      <c r="S19" s="80"/>
      <c r="T19" s="162" t="str">
        <f t="shared" si="0"/>
        <v>-----</v>
      </c>
      <c r="U19" s="132"/>
      <c r="V19" s="59"/>
      <c r="W19" s="163" t="str">
        <f t="shared" si="1"/>
        <v>----</v>
      </c>
      <c r="X19" s="75"/>
      <c r="Y19" s="164" t="str">
        <f>IF(D19=$B$94,(T19-R19)*0.223,IF(D19=$B$95,W19*#REF!,IF(D19=$B$96,0,IF(D19=0,"-----"))))</f>
        <v>-----</v>
      </c>
      <c r="Z19" s="165" t="str">
        <f t="shared" si="2"/>
        <v>-----</v>
      </c>
      <c r="AA19" s="270">
        <f t="shared" si="3"/>
        <v>0</v>
      </c>
      <c r="AB19" s="65">
        <v>0</v>
      </c>
      <c r="AC19" s="63"/>
      <c r="AD19" s="166"/>
      <c r="AE19" s="167">
        <f t="shared" si="4"/>
        <v>0</v>
      </c>
      <c r="AF19" s="167">
        <f t="shared" si="5"/>
        <v>0</v>
      </c>
      <c r="AG19" s="167">
        <f t="shared" si="6"/>
        <v>0</v>
      </c>
      <c r="AH19" s="168"/>
      <c r="AK19" s="172">
        <f>AE43+AF43+AG43+T76</f>
        <v>0</v>
      </c>
    </row>
    <row r="20" spans="1:37" ht="16.5" customHeight="1" x14ac:dyDescent="0.2">
      <c r="A20" s="139"/>
      <c r="B20" s="54"/>
      <c r="C20" s="60"/>
      <c r="D20" s="61"/>
      <c r="E20" s="55"/>
      <c r="F20" s="62"/>
      <c r="G20" s="62"/>
      <c r="H20" s="63"/>
      <c r="I20" s="64"/>
      <c r="J20" s="78"/>
      <c r="K20" s="78"/>
      <c r="L20" s="78"/>
      <c r="M20" s="78"/>
      <c r="N20" s="82"/>
      <c r="O20" s="80"/>
      <c r="P20" s="136"/>
      <c r="Q20" s="161"/>
      <c r="R20" s="138">
        <f t="shared" si="7"/>
        <v>0</v>
      </c>
      <c r="S20" s="80"/>
      <c r="T20" s="162" t="str">
        <f t="shared" si="0"/>
        <v>-----</v>
      </c>
      <c r="U20" s="132"/>
      <c r="V20" s="59"/>
      <c r="W20" s="163" t="str">
        <f t="shared" si="1"/>
        <v>----</v>
      </c>
      <c r="X20" s="75"/>
      <c r="Y20" s="164" t="str">
        <f>IF(D20=$B$94,(T20-R20)*0.223,IF(D20=$B$95,W20*#REF!,IF(D20=$B$96,0,IF(D20=0,"-----"))))</f>
        <v>-----</v>
      </c>
      <c r="Z20" s="165" t="str">
        <f t="shared" si="2"/>
        <v>-----</v>
      </c>
      <c r="AA20" s="270">
        <f t="shared" si="3"/>
        <v>0</v>
      </c>
      <c r="AB20" s="65">
        <v>0</v>
      </c>
      <c r="AC20" s="63"/>
      <c r="AD20" s="166"/>
      <c r="AE20" s="167">
        <f t="shared" si="4"/>
        <v>0</v>
      </c>
      <c r="AF20" s="167">
        <f t="shared" si="5"/>
        <v>0</v>
      </c>
      <c r="AG20" s="167">
        <f t="shared" si="6"/>
        <v>0</v>
      </c>
      <c r="AH20" s="168"/>
      <c r="AK20" s="172">
        <f>AN15-AK19</f>
        <v>0</v>
      </c>
    </row>
    <row r="21" spans="1:37" ht="16.5" customHeight="1" x14ac:dyDescent="0.2">
      <c r="A21" s="139"/>
      <c r="B21" s="54"/>
      <c r="C21" s="60"/>
      <c r="D21" s="61"/>
      <c r="E21" s="55"/>
      <c r="F21" s="62"/>
      <c r="G21" s="62"/>
      <c r="H21" s="63"/>
      <c r="I21" s="64"/>
      <c r="J21" s="78"/>
      <c r="K21" s="78"/>
      <c r="L21" s="78"/>
      <c r="M21" s="78"/>
      <c r="N21" s="82"/>
      <c r="O21" s="80"/>
      <c r="P21" s="136"/>
      <c r="Q21" s="161"/>
      <c r="R21" s="138">
        <f t="shared" si="7"/>
        <v>0</v>
      </c>
      <c r="S21" s="80"/>
      <c r="T21" s="162" t="str">
        <f t="shared" si="0"/>
        <v>-----</v>
      </c>
      <c r="U21" s="132"/>
      <c r="V21" s="59"/>
      <c r="W21" s="163" t="str">
        <f t="shared" si="1"/>
        <v>----</v>
      </c>
      <c r="X21" s="75"/>
      <c r="Y21" s="164" t="str">
        <f>IF(D21=$B$94,(T21-R21)*0.223,IF(D21=$B$95,W21*#REF!,IF(D21=$B$96,0,IF(D21=0,"-----"))))</f>
        <v>-----</v>
      </c>
      <c r="Z21" s="165" t="str">
        <f t="shared" si="2"/>
        <v>-----</v>
      </c>
      <c r="AA21" s="270">
        <f t="shared" si="3"/>
        <v>0</v>
      </c>
      <c r="AB21" s="65">
        <v>0</v>
      </c>
      <c r="AC21" s="63"/>
      <c r="AD21" s="166"/>
      <c r="AE21" s="167">
        <f t="shared" si="4"/>
        <v>0</v>
      </c>
      <c r="AF21" s="167">
        <f t="shared" si="5"/>
        <v>0</v>
      </c>
      <c r="AG21" s="167">
        <f t="shared" si="6"/>
        <v>0</v>
      </c>
      <c r="AH21" s="168"/>
    </row>
    <row r="22" spans="1:37" ht="16.5" customHeight="1" x14ac:dyDescent="0.2">
      <c r="A22" s="139"/>
      <c r="B22" s="54"/>
      <c r="C22" s="60"/>
      <c r="D22" s="61"/>
      <c r="E22" s="55"/>
      <c r="F22" s="62"/>
      <c r="G22" s="62"/>
      <c r="H22" s="63"/>
      <c r="I22" s="64"/>
      <c r="J22" s="78"/>
      <c r="K22" s="78"/>
      <c r="L22" s="78"/>
      <c r="M22" s="78"/>
      <c r="N22" s="82"/>
      <c r="O22" s="80"/>
      <c r="P22" s="136"/>
      <c r="Q22" s="161"/>
      <c r="R22" s="138">
        <f t="shared" si="7"/>
        <v>0</v>
      </c>
      <c r="S22" s="80"/>
      <c r="T22" s="162" t="str">
        <f t="shared" si="0"/>
        <v>-----</v>
      </c>
      <c r="U22" s="132"/>
      <c r="V22" s="59"/>
      <c r="W22" s="163" t="str">
        <f t="shared" si="1"/>
        <v>----</v>
      </c>
      <c r="X22" s="75"/>
      <c r="Y22" s="164" t="str">
        <f>IF(D22=$B$94,(T22-R22)*0.223,IF(D22=$B$95,W22*#REF!,IF(D22=$B$96,0,IF(D22=0,"-----"))))</f>
        <v>-----</v>
      </c>
      <c r="Z22" s="165" t="str">
        <f t="shared" si="2"/>
        <v>-----</v>
      </c>
      <c r="AA22" s="270">
        <f t="shared" si="3"/>
        <v>0</v>
      </c>
      <c r="AB22" s="65">
        <v>0</v>
      </c>
      <c r="AC22" s="63"/>
      <c r="AD22" s="166"/>
      <c r="AE22" s="167">
        <f t="shared" si="4"/>
        <v>0</v>
      </c>
      <c r="AF22" s="167">
        <f t="shared" si="5"/>
        <v>0</v>
      </c>
      <c r="AG22" s="167">
        <f t="shared" si="6"/>
        <v>0</v>
      </c>
      <c r="AH22" s="168"/>
    </row>
    <row r="23" spans="1:37" ht="16.5" customHeight="1" x14ac:dyDescent="0.2">
      <c r="A23" s="139"/>
      <c r="B23" s="54"/>
      <c r="C23" s="60"/>
      <c r="D23" s="61"/>
      <c r="E23" s="55"/>
      <c r="F23" s="62"/>
      <c r="G23" s="62"/>
      <c r="H23" s="63"/>
      <c r="I23" s="64"/>
      <c r="J23" s="78"/>
      <c r="K23" s="78"/>
      <c r="L23" s="78"/>
      <c r="M23" s="78"/>
      <c r="N23" s="82"/>
      <c r="O23" s="80"/>
      <c r="P23" s="136"/>
      <c r="Q23" s="161"/>
      <c r="R23" s="138">
        <f t="shared" si="7"/>
        <v>0</v>
      </c>
      <c r="S23" s="80"/>
      <c r="T23" s="162" t="str">
        <f t="shared" si="0"/>
        <v>-----</v>
      </c>
      <c r="U23" s="132"/>
      <c r="V23" s="59"/>
      <c r="W23" s="163" t="str">
        <f t="shared" si="1"/>
        <v>----</v>
      </c>
      <c r="X23" s="75"/>
      <c r="Y23" s="164" t="str">
        <f>IF(D23=$B$94,(T23-R23)*0.223,IF(D23=$B$95,W23*#REF!,IF(D23=$B$96,0,IF(D23=0,"-----"))))</f>
        <v>-----</v>
      </c>
      <c r="Z23" s="165" t="str">
        <f t="shared" si="2"/>
        <v>-----</v>
      </c>
      <c r="AA23" s="270">
        <f t="shared" si="3"/>
        <v>0</v>
      </c>
      <c r="AB23" s="65">
        <v>0</v>
      </c>
      <c r="AC23" s="63"/>
      <c r="AD23" s="166"/>
      <c r="AE23" s="167">
        <f t="shared" si="4"/>
        <v>0</v>
      </c>
      <c r="AF23" s="167">
        <f t="shared" si="5"/>
        <v>0</v>
      </c>
      <c r="AG23" s="167">
        <f t="shared" si="6"/>
        <v>0</v>
      </c>
      <c r="AH23" s="168"/>
    </row>
    <row r="24" spans="1:37" ht="16.5" customHeight="1" x14ac:dyDescent="0.2">
      <c r="A24" s="139"/>
      <c r="B24" s="54"/>
      <c r="C24" s="60"/>
      <c r="D24" s="61"/>
      <c r="E24" s="55"/>
      <c r="F24" s="62"/>
      <c r="G24" s="62"/>
      <c r="H24" s="63"/>
      <c r="I24" s="64"/>
      <c r="J24" s="78"/>
      <c r="K24" s="78"/>
      <c r="L24" s="78"/>
      <c r="M24" s="78"/>
      <c r="N24" s="82"/>
      <c r="O24" s="80"/>
      <c r="P24" s="136"/>
      <c r="Q24" s="161"/>
      <c r="R24" s="138">
        <f t="shared" si="7"/>
        <v>0</v>
      </c>
      <c r="S24" s="80"/>
      <c r="T24" s="162" t="str">
        <f t="shared" si="0"/>
        <v>-----</v>
      </c>
      <c r="U24" s="132"/>
      <c r="V24" s="59"/>
      <c r="W24" s="163" t="str">
        <f t="shared" si="1"/>
        <v>----</v>
      </c>
      <c r="X24" s="75"/>
      <c r="Y24" s="164" t="str">
        <f>IF(D24=$B$94,(T24-R24)*0.223,IF(D24=$B$95,W24*#REF!,IF(D24=$B$96,0,IF(D24=0,"-----"))))</f>
        <v>-----</v>
      </c>
      <c r="Z24" s="165" t="str">
        <f t="shared" si="2"/>
        <v>-----</v>
      </c>
      <c r="AA24" s="270">
        <f t="shared" si="3"/>
        <v>0</v>
      </c>
      <c r="AB24" s="65">
        <v>0</v>
      </c>
      <c r="AC24" s="63"/>
      <c r="AD24" s="166"/>
      <c r="AE24" s="167">
        <f t="shared" si="4"/>
        <v>0</v>
      </c>
      <c r="AF24" s="167">
        <f t="shared" si="5"/>
        <v>0</v>
      </c>
      <c r="AG24" s="167">
        <f t="shared" si="6"/>
        <v>0</v>
      </c>
      <c r="AH24" s="168"/>
    </row>
    <row r="25" spans="1:37" ht="16.5" customHeight="1" x14ac:dyDescent="0.2">
      <c r="A25" s="139"/>
      <c r="B25" s="54"/>
      <c r="C25" s="60"/>
      <c r="D25" s="61"/>
      <c r="E25" s="55"/>
      <c r="F25" s="62"/>
      <c r="G25" s="62"/>
      <c r="H25" s="63"/>
      <c r="I25" s="64"/>
      <c r="J25" s="78"/>
      <c r="K25" s="78"/>
      <c r="L25" s="78"/>
      <c r="M25" s="78"/>
      <c r="N25" s="82"/>
      <c r="O25" s="80"/>
      <c r="P25" s="136"/>
      <c r="Q25" s="161"/>
      <c r="R25" s="138">
        <f t="shared" si="7"/>
        <v>0</v>
      </c>
      <c r="S25" s="80"/>
      <c r="T25" s="162" t="str">
        <f t="shared" si="0"/>
        <v>-----</v>
      </c>
      <c r="U25" s="132"/>
      <c r="V25" s="59"/>
      <c r="W25" s="163" t="str">
        <f t="shared" si="1"/>
        <v>----</v>
      </c>
      <c r="X25" s="75"/>
      <c r="Y25" s="164" t="str">
        <f>IF(D25=$B$94,(T25-R25)*0.223,IF(D25=$B$95,W25*#REF!,IF(D25=$B$96,0,IF(D25=0,"-----"))))</f>
        <v>-----</v>
      </c>
      <c r="Z25" s="165" t="str">
        <f t="shared" si="2"/>
        <v>-----</v>
      </c>
      <c r="AA25" s="270">
        <f t="shared" si="3"/>
        <v>0</v>
      </c>
      <c r="AB25" s="65">
        <v>0</v>
      </c>
      <c r="AC25" s="63"/>
      <c r="AD25" s="166"/>
      <c r="AE25" s="167">
        <f t="shared" si="4"/>
        <v>0</v>
      </c>
      <c r="AF25" s="167">
        <f t="shared" si="5"/>
        <v>0</v>
      </c>
      <c r="AG25" s="167">
        <f t="shared" si="6"/>
        <v>0</v>
      </c>
      <c r="AH25" s="168"/>
    </row>
    <row r="26" spans="1:37" ht="16.5" customHeight="1" x14ac:dyDescent="0.2">
      <c r="A26" s="139"/>
      <c r="B26" s="54"/>
      <c r="C26" s="60"/>
      <c r="D26" s="61"/>
      <c r="E26" s="55"/>
      <c r="F26" s="62"/>
      <c r="G26" s="62"/>
      <c r="H26" s="63"/>
      <c r="I26" s="64"/>
      <c r="J26" s="78"/>
      <c r="K26" s="78"/>
      <c r="L26" s="78"/>
      <c r="M26" s="78"/>
      <c r="N26" s="82"/>
      <c r="O26" s="80"/>
      <c r="P26" s="136"/>
      <c r="Q26" s="161"/>
      <c r="R26" s="138">
        <f t="shared" si="7"/>
        <v>0</v>
      </c>
      <c r="S26" s="80"/>
      <c r="T26" s="162" t="str">
        <f t="shared" si="0"/>
        <v>-----</v>
      </c>
      <c r="U26" s="132"/>
      <c r="V26" s="59"/>
      <c r="W26" s="163" t="str">
        <f t="shared" si="1"/>
        <v>----</v>
      </c>
      <c r="X26" s="75"/>
      <c r="Y26" s="164" t="str">
        <f>IF(D26=$B$94,(T26-R26)*0.223,IF(D26=$B$95,W26*#REF!,IF(D26=$B$96,0,IF(D26=0,"-----"))))</f>
        <v>-----</v>
      </c>
      <c r="Z26" s="165" t="str">
        <f t="shared" si="2"/>
        <v>-----</v>
      </c>
      <c r="AA26" s="270">
        <f t="shared" si="3"/>
        <v>0</v>
      </c>
      <c r="AB26" s="65">
        <v>0</v>
      </c>
      <c r="AC26" s="63"/>
      <c r="AD26" s="166"/>
      <c r="AE26" s="167">
        <f t="shared" si="4"/>
        <v>0</v>
      </c>
      <c r="AF26" s="167">
        <f t="shared" si="5"/>
        <v>0</v>
      </c>
      <c r="AG26" s="167">
        <f t="shared" si="6"/>
        <v>0</v>
      </c>
      <c r="AH26" s="168"/>
    </row>
    <row r="27" spans="1:37" ht="16.5" customHeight="1" x14ac:dyDescent="0.2">
      <c r="A27" s="139"/>
      <c r="B27" s="54"/>
      <c r="C27" s="60"/>
      <c r="D27" s="61"/>
      <c r="E27" s="55"/>
      <c r="F27" s="62"/>
      <c r="G27" s="62"/>
      <c r="H27" s="63"/>
      <c r="I27" s="64"/>
      <c r="J27" s="78"/>
      <c r="K27" s="78"/>
      <c r="L27" s="78"/>
      <c r="M27" s="78"/>
      <c r="N27" s="82"/>
      <c r="O27" s="80"/>
      <c r="P27" s="136"/>
      <c r="Q27" s="161"/>
      <c r="R27" s="138">
        <f t="shared" si="7"/>
        <v>0</v>
      </c>
      <c r="S27" s="80"/>
      <c r="T27" s="162" t="str">
        <f t="shared" si="0"/>
        <v>-----</v>
      </c>
      <c r="U27" s="132"/>
      <c r="V27" s="59"/>
      <c r="W27" s="163" t="str">
        <f t="shared" si="1"/>
        <v>----</v>
      </c>
      <c r="X27" s="75"/>
      <c r="Y27" s="164" t="str">
        <f>IF(D27=$B$94,(T27-R27)*0.223,IF(D27=$B$95,W27*#REF!,IF(D27=$B$96,0,IF(D27=0,"-----"))))</f>
        <v>-----</v>
      </c>
      <c r="Z27" s="165" t="str">
        <f t="shared" si="2"/>
        <v>-----</v>
      </c>
      <c r="AA27" s="270">
        <f t="shared" si="3"/>
        <v>0</v>
      </c>
      <c r="AB27" s="65">
        <v>0</v>
      </c>
      <c r="AC27" s="63"/>
      <c r="AD27" s="166"/>
      <c r="AE27" s="167">
        <f t="shared" si="4"/>
        <v>0</v>
      </c>
      <c r="AF27" s="167">
        <f t="shared" si="5"/>
        <v>0</v>
      </c>
      <c r="AG27" s="167">
        <f t="shared" si="6"/>
        <v>0</v>
      </c>
      <c r="AH27" s="168"/>
    </row>
    <row r="28" spans="1:37" ht="16.5" customHeight="1" x14ac:dyDescent="0.2">
      <c r="A28" s="139"/>
      <c r="B28" s="54"/>
      <c r="C28" s="60"/>
      <c r="D28" s="61"/>
      <c r="E28" s="55"/>
      <c r="F28" s="62"/>
      <c r="G28" s="62"/>
      <c r="H28" s="63"/>
      <c r="I28" s="64"/>
      <c r="J28" s="78"/>
      <c r="K28" s="78"/>
      <c r="L28" s="78"/>
      <c r="M28" s="78"/>
      <c r="N28" s="82"/>
      <c r="O28" s="80"/>
      <c r="P28" s="136"/>
      <c r="Q28" s="161"/>
      <c r="R28" s="138">
        <f t="shared" si="7"/>
        <v>0</v>
      </c>
      <c r="S28" s="80"/>
      <c r="T28" s="162" t="str">
        <f t="shared" si="0"/>
        <v>-----</v>
      </c>
      <c r="U28" s="132"/>
      <c r="V28" s="59"/>
      <c r="W28" s="163" t="str">
        <f t="shared" si="1"/>
        <v>----</v>
      </c>
      <c r="X28" s="75"/>
      <c r="Y28" s="164" t="str">
        <f>IF(D28=$B$94,(T28-R28)*0.223,IF(D28=$B$95,W28*#REF!,IF(D28=$B$96,0,IF(D28=0,"-----"))))</f>
        <v>-----</v>
      </c>
      <c r="Z28" s="165" t="str">
        <f t="shared" si="2"/>
        <v>-----</v>
      </c>
      <c r="AA28" s="270">
        <f t="shared" si="3"/>
        <v>0</v>
      </c>
      <c r="AB28" s="65">
        <v>0</v>
      </c>
      <c r="AC28" s="63"/>
      <c r="AD28" s="166"/>
      <c r="AE28" s="167">
        <f t="shared" si="4"/>
        <v>0</v>
      </c>
      <c r="AF28" s="167">
        <f t="shared" si="5"/>
        <v>0</v>
      </c>
      <c r="AG28" s="167">
        <f t="shared" si="6"/>
        <v>0</v>
      </c>
      <c r="AH28" s="168"/>
    </row>
    <row r="29" spans="1:37" ht="16.5" customHeight="1" x14ac:dyDescent="0.2">
      <c r="A29" s="139"/>
      <c r="B29" s="54"/>
      <c r="C29" s="60"/>
      <c r="D29" s="61"/>
      <c r="E29" s="55"/>
      <c r="F29" s="62"/>
      <c r="G29" s="62"/>
      <c r="H29" s="63"/>
      <c r="I29" s="64"/>
      <c r="J29" s="78"/>
      <c r="K29" s="78"/>
      <c r="L29" s="78"/>
      <c r="M29" s="78"/>
      <c r="N29" s="82"/>
      <c r="O29" s="80"/>
      <c r="P29" s="136"/>
      <c r="Q29" s="161"/>
      <c r="R29" s="138">
        <f t="shared" si="7"/>
        <v>0</v>
      </c>
      <c r="S29" s="80"/>
      <c r="T29" s="162" t="str">
        <f t="shared" si="0"/>
        <v>-----</v>
      </c>
      <c r="U29" s="132"/>
      <c r="V29" s="59"/>
      <c r="W29" s="163" t="str">
        <f t="shared" si="1"/>
        <v>----</v>
      </c>
      <c r="X29" s="75"/>
      <c r="Y29" s="164" t="str">
        <f>IF(D29=$B$94,(T29-R29)*0.223,IF(D29=$B$95,W29*#REF!,IF(D29=$B$96,0,IF(D29=0,"-----"))))</f>
        <v>-----</v>
      </c>
      <c r="Z29" s="165" t="str">
        <f t="shared" si="2"/>
        <v>-----</v>
      </c>
      <c r="AA29" s="270">
        <f t="shared" si="3"/>
        <v>0</v>
      </c>
      <c r="AB29" s="65">
        <v>0</v>
      </c>
      <c r="AC29" s="63"/>
      <c r="AD29" s="166"/>
      <c r="AE29" s="167">
        <f t="shared" si="4"/>
        <v>0</v>
      </c>
      <c r="AF29" s="167">
        <f t="shared" si="5"/>
        <v>0</v>
      </c>
      <c r="AG29" s="167">
        <f t="shared" si="6"/>
        <v>0</v>
      </c>
      <c r="AH29" s="168"/>
    </row>
    <row r="30" spans="1:37" ht="16.5" customHeight="1" x14ac:dyDescent="0.2">
      <c r="A30" s="139"/>
      <c r="B30" s="54"/>
      <c r="C30" s="60"/>
      <c r="D30" s="61"/>
      <c r="E30" s="55"/>
      <c r="F30" s="62"/>
      <c r="G30" s="62"/>
      <c r="H30" s="63"/>
      <c r="I30" s="64"/>
      <c r="J30" s="78"/>
      <c r="K30" s="78"/>
      <c r="L30" s="78"/>
      <c r="M30" s="78"/>
      <c r="N30" s="82"/>
      <c r="O30" s="80"/>
      <c r="P30" s="136"/>
      <c r="Q30" s="161"/>
      <c r="R30" s="138">
        <f t="shared" si="7"/>
        <v>0</v>
      </c>
      <c r="S30" s="80"/>
      <c r="T30" s="162" t="str">
        <f t="shared" si="0"/>
        <v>-----</v>
      </c>
      <c r="U30" s="132"/>
      <c r="V30" s="59"/>
      <c r="W30" s="163" t="str">
        <f t="shared" si="1"/>
        <v>----</v>
      </c>
      <c r="X30" s="75"/>
      <c r="Y30" s="164" t="str">
        <f>IF(D30=$B$94,(T30-R30)*0.223,IF(D30=$B$95,W30*#REF!,IF(D30=$B$96,0,IF(D30=0,"-----"))))</f>
        <v>-----</v>
      </c>
      <c r="Z30" s="165" t="str">
        <f t="shared" si="2"/>
        <v>-----</v>
      </c>
      <c r="AA30" s="270">
        <f t="shared" si="3"/>
        <v>0</v>
      </c>
      <c r="AB30" s="65">
        <v>0</v>
      </c>
      <c r="AC30" s="63"/>
      <c r="AD30" s="166"/>
      <c r="AE30" s="167">
        <f t="shared" si="4"/>
        <v>0</v>
      </c>
      <c r="AF30" s="167">
        <f t="shared" si="5"/>
        <v>0</v>
      </c>
      <c r="AG30" s="167">
        <f t="shared" si="6"/>
        <v>0</v>
      </c>
      <c r="AH30" s="168"/>
    </row>
    <row r="31" spans="1:37" ht="16.5" customHeight="1" x14ac:dyDescent="0.2">
      <c r="A31" s="139"/>
      <c r="B31" s="54"/>
      <c r="C31" s="60"/>
      <c r="D31" s="61"/>
      <c r="E31" s="55"/>
      <c r="F31" s="62"/>
      <c r="G31" s="62"/>
      <c r="H31" s="63"/>
      <c r="I31" s="64"/>
      <c r="J31" s="78"/>
      <c r="K31" s="78"/>
      <c r="L31" s="78"/>
      <c r="M31" s="78"/>
      <c r="N31" s="82"/>
      <c r="O31" s="80"/>
      <c r="P31" s="136"/>
      <c r="Q31" s="161"/>
      <c r="R31" s="138">
        <f t="shared" si="7"/>
        <v>0</v>
      </c>
      <c r="S31" s="80"/>
      <c r="T31" s="162" t="str">
        <f t="shared" si="0"/>
        <v>-----</v>
      </c>
      <c r="U31" s="132"/>
      <c r="V31" s="59"/>
      <c r="W31" s="163" t="str">
        <f t="shared" si="1"/>
        <v>----</v>
      </c>
      <c r="X31" s="75"/>
      <c r="Y31" s="164" t="str">
        <f>IF(D31=$B$94,(T31-R31)*0.223,IF(D31=$B$95,W31*#REF!,IF(D31=$B$96,0,IF(D31=0,"-----"))))</f>
        <v>-----</v>
      </c>
      <c r="Z31" s="165" t="str">
        <f t="shared" si="2"/>
        <v>-----</v>
      </c>
      <c r="AA31" s="270">
        <f t="shared" si="3"/>
        <v>0</v>
      </c>
      <c r="AB31" s="65">
        <v>0</v>
      </c>
      <c r="AC31" s="63"/>
      <c r="AD31" s="166"/>
      <c r="AE31" s="167">
        <f t="shared" si="4"/>
        <v>0</v>
      </c>
      <c r="AF31" s="167">
        <f t="shared" si="5"/>
        <v>0</v>
      </c>
      <c r="AG31" s="167">
        <f t="shared" si="6"/>
        <v>0</v>
      </c>
      <c r="AH31" s="168"/>
    </row>
    <row r="32" spans="1:37" ht="16.5" customHeight="1" x14ac:dyDescent="0.2">
      <c r="A32" s="139"/>
      <c r="B32" s="54"/>
      <c r="C32" s="60"/>
      <c r="D32" s="61"/>
      <c r="E32" s="55"/>
      <c r="F32" s="62"/>
      <c r="G32" s="62"/>
      <c r="H32" s="63"/>
      <c r="I32" s="64"/>
      <c r="J32" s="78"/>
      <c r="K32" s="78"/>
      <c r="L32" s="78"/>
      <c r="M32" s="78"/>
      <c r="N32" s="82"/>
      <c r="O32" s="80"/>
      <c r="P32" s="136"/>
      <c r="Q32" s="161"/>
      <c r="R32" s="138">
        <f t="shared" si="7"/>
        <v>0</v>
      </c>
      <c r="S32" s="80"/>
      <c r="T32" s="162" t="str">
        <f t="shared" si="0"/>
        <v>-----</v>
      </c>
      <c r="U32" s="132"/>
      <c r="V32" s="59"/>
      <c r="W32" s="163" t="str">
        <f t="shared" si="1"/>
        <v>----</v>
      </c>
      <c r="X32" s="75"/>
      <c r="Y32" s="164" t="str">
        <f>IF(D32=$B$94,(T32-R32)*0.223,IF(D32=$B$95,W32*#REF!,IF(D32=$B$96,0,IF(D32=0,"-----"))))</f>
        <v>-----</v>
      </c>
      <c r="Z32" s="165" t="str">
        <f t="shared" si="2"/>
        <v>-----</v>
      </c>
      <c r="AA32" s="270">
        <f t="shared" si="3"/>
        <v>0</v>
      </c>
      <c r="AB32" s="65">
        <v>0</v>
      </c>
      <c r="AC32" s="63"/>
      <c r="AD32" s="166"/>
      <c r="AE32" s="167">
        <f t="shared" si="4"/>
        <v>0</v>
      </c>
      <c r="AF32" s="167">
        <f t="shared" si="5"/>
        <v>0</v>
      </c>
      <c r="AG32" s="167">
        <f t="shared" si="6"/>
        <v>0</v>
      </c>
      <c r="AH32" s="168"/>
    </row>
    <row r="33" spans="1:36" ht="16.5" customHeight="1" x14ac:dyDescent="0.2">
      <c r="A33" s="139"/>
      <c r="B33" s="54"/>
      <c r="C33" s="60"/>
      <c r="D33" s="61"/>
      <c r="E33" s="55"/>
      <c r="F33" s="62"/>
      <c r="G33" s="62"/>
      <c r="H33" s="63"/>
      <c r="I33" s="64"/>
      <c r="J33" s="78"/>
      <c r="K33" s="78"/>
      <c r="L33" s="78"/>
      <c r="M33" s="78"/>
      <c r="N33" s="82"/>
      <c r="O33" s="80"/>
      <c r="P33" s="136"/>
      <c r="Q33" s="161"/>
      <c r="R33" s="138">
        <f t="shared" si="7"/>
        <v>0</v>
      </c>
      <c r="S33" s="80"/>
      <c r="T33" s="162" t="str">
        <f t="shared" si="0"/>
        <v>-----</v>
      </c>
      <c r="U33" s="132"/>
      <c r="V33" s="59"/>
      <c r="W33" s="163" t="str">
        <f t="shared" si="1"/>
        <v>----</v>
      </c>
      <c r="X33" s="75"/>
      <c r="Y33" s="164" t="str">
        <f>IF(D33=$B$94,(T33-R33)*0.223,IF(D33=$B$95,W33*#REF!,IF(D33=$B$96,0,IF(D33=0,"-----"))))</f>
        <v>-----</v>
      </c>
      <c r="Z33" s="165" t="str">
        <f t="shared" si="2"/>
        <v>-----</v>
      </c>
      <c r="AA33" s="270">
        <f t="shared" si="3"/>
        <v>0</v>
      </c>
      <c r="AB33" s="65">
        <v>0</v>
      </c>
      <c r="AC33" s="63"/>
      <c r="AD33" s="166"/>
      <c r="AE33" s="167">
        <f t="shared" si="4"/>
        <v>0</v>
      </c>
      <c r="AF33" s="167">
        <f t="shared" si="5"/>
        <v>0</v>
      </c>
      <c r="AG33" s="167">
        <f t="shared" si="6"/>
        <v>0</v>
      </c>
      <c r="AH33" s="168"/>
    </row>
    <row r="34" spans="1:36" ht="16.5" customHeight="1" x14ac:dyDescent="0.2">
      <c r="A34" s="139"/>
      <c r="B34" s="54"/>
      <c r="C34" s="60"/>
      <c r="D34" s="61"/>
      <c r="E34" s="55"/>
      <c r="F34" s="62"/>
      <c r="G34" s="62"/>
      <c r="H34" s="63"/>
      <c r="I34" s="64"/>
      <c r="J34" s="78"/>
      <c r="K34" s="78"/>
      <c r="L34" s="78"/>
      <c r="M34" s="78"/>
      <c r="N34" s="82"/>
      <c r="O34" s="80"/>
      <c r="P34" s="136"/>
      <c r="Q34" s="161"/>
      <c r="R34" s="138">
        <f t="shared" si="7"/>
        <v>0</v>
      </c>
      <c r="S34" s="80"/>
      <c r="T34" s="162" t="str">
        <f t="shared" si="0"/>
        <v>-----</v>
      </c>
      <c r="U34" s="132"/>
      <c r="V34" s="59"/>
      <c r="W34" s="163" t="str">
        <f t="shared" si="1"/>
        <v>----</v>
      </c>
      <c r="X34" s="75"/>
      <c r="Y34" s="164" t="str">
        <f>IF(D34=$B$94,(T34-R34)*0.223,IF(D34=$B$95,W34*#REF!,IF(D34=$B$96,0,IF(D34=0,"-----"))))</f>
        <v>-----</v>
      </c>
      <c r="Z34" s="165" t="str">
        <f t="shared" si="2"/>
        <v>-----</v>
      </c>
      <c r="AA34" s="270">
        <f t="shared" si="3"/>
        <v>0</v>
      </c>
      <c r="AB34" s="65">
        <v>0</v>
      </c>
      <c r="AC34" s="63"/>
      <c r="AD34" s="166"/>
      <c r="AE34" s="167">
        <f t="shared" si="4"/>
        <v>0</v>
      </c>
      <c r="AF34" s="167">
        <f t="shared" si="5"/>
        <v>0</v>
      </c>
      <c r="AG34" s="167">
        <f t="shared" si="6"/>
        <v>0</v>
      </c>
      <c r="AH34" s="168"/>
    </row>
    <row r="35" spans="1:36" ht="16.5" customHeight="1" x14ac:dyDescent="0.2">
      <c r="A35" s="139"/>
      <c r="B35" s="54"/>
      <c r="C35" s="60"/>
      <c r="D35" s="61"/>
      <c r="E35" s="55"/>
      <c r="F35" s="62"/>
      <c r="G35" s="62"/>
      <c r="H35" s="63"/>
      <c r="I35" s="64"/>
      <c r="J35" s="78"/>
      <c r="K35" s="78"/>
      <c r="L35" s="78"/>
      <c r="M35" s="78"/>
      <c r="N35" s="82"/>
      <c r="O35" s="80"/>
      <c r="P35" s="136"/>
      <c r="Q35" s="161"/>
      <c r="R35" s="138">
        <f t="shared" si="7"/>
        <v>0</v>
      </c>
      <c r="S35" s="80"/>
      <c r="T35" s="162" t="str">
        <f t="shared" si="0"/>
        <v>-----</v>
      </c>
      <c r="U35" s="132"/>
      <c r="V35" s="59"/>
      <c r="W35" s="163" t="str">
        <f t="shared" si="1"/>
        <v>----</v>
      </c>
      <c r="X35" s="75"/>
      <c r="Y35" s="164" t="str">
        <f>IF(D35=$B$94,(T35-R35)*0.223,IF(D35=$B$95,W35*#REF!,IF(D35=$B$96,0,IF(D35=0,"-----"))))</f>
        <v>-----</v>
      </c>
      <c r="Z35" s="165" t="str">
        <f t="shared" si="2"/>
        <v>-----</v>
      </c>
      <c r="AA35" s="270">
        <f t="shared" si="3"/>
        <v>0</v>
      </c>
      <c r="AB35" s="65">
        <v>0</v>
      </c>
      <c r="AC35" s="63"/>
      <c r="AD35" s="166"/>
      <c r="AE35" s="167">
        <f t="shared" si="4"/>
        <v>0</v>
      </c>
      <c r="AF35" s="167">
        <f t="shared" si="5"/>
        <v>0</v>
      </c>
      <c r="AG35" s="167">
        <f t="shared" si="6"/>
        <v>0</v>
      </c>
      <c r="AH35" s="168"/>
    </row>
    <row r="36" spans="1:36" ht="16.5" customHeight="1" x14ac:dyDescent="0.2">
      <c r="A36" s="139"/>
      <c r="B36" s="54"/>
      <c r="C36" s="60"/>
      <c r="D36" s="61"/>
      <c r="E36" s="55"/>
      <c r="F36" s="62"/>
      <c r="G36" s="62"/>
      <c r="H36" s="63"/>
      <c r="I36" s="64"/>
      <c r="J36" s="78"/>
      <c r="K36" s="78"/>
      <c r="L36" s="78"/>
      <c r="M36" s="78"/>
      <c r="N36" s="82"/>
      <c r="O36" s="80"/>
      <c r="P36" s="136"/>
      <c r="Q36" s="161"/>
      <c r="R36" s="138">
        <f t="shared" si="7"/>
        <v>0</v>
      </c>
      <c r="S36" s="80"/>
      <c r="T36" s="162" t="str">
        <f t="shared" si="0"/>
        <v>-----</v>
      </c>
      <c r="U36" s="132"/>
      <c r="V36" s="59"/>
      <c r="W36" s="163" t="str">
        <f t="shared" si="1"/>
        <v>----</v>
      </c>
      <c r="X36" s="75"/>
      <c r="Y36" s="164" t="str">
        <f>IF(D36=$B$94,(T36-R36)*0.223,IF(D36=$B$95,W36*#REF!,IF(D36=$B$96,0,IF(D36=0,"-----"))))</f>
        <v>-----</v>
      </c>
      <c r="Z36" s="165" t="str">
        <f t="shared" si="2"/>
        <v>-----</v>
      </c>
      <c r="AA36" s="270">
        <f t="shared" si="3"/>
        <v>0</v>
      </c>
      <c r="AB36" s="65">
        <v>0</v>
      </c>
      <c r="AC36" s="63"/>
      <c r="AD36" s="166"/>
      <c r="AE36" s="167">
        <f t="shared" si="4"/>
        <v>0</v>
      </c>
      <c r="AF36" s="167">
        <f t="shared" si="5"/>
        <v>0</v>
      </c>
      <c r="AG36" s="167">
        <f t="shared" si="6"/>
        <v>0</v>
      </c>
      <c r="AH36" s="168"/>
    </row>
    <row r="37" spans="1:36" ht="16.5" customHeight="1" x14ac:dyDescent="0.2">
      <c r="A37" s="139"/>
      <c r="B37" s="54"/>
      <c r="C37" s="60"/>
      <c r="D37" s="61"/>
      <c r="E37" s="55"/>
      <c r="F37" s="62"/>
      <c r="G37" s="62"/>
      <c r="H37" s="63"/>
      <c r="I37" s="64"/>
      <c r="J37" s="78"/>
      <c r="K37" s="78"/>
      <c r="L37" s="78"/>
      <c r="M37" s="78"/>
      <c r="N37" s="82"/>
      <c r="O37" s="80"/>
      <c r="P37" s="136"/>
      <c r="Q37" s="161"/>
      <c r="R37" s="138">
        <f t="shared" si="7"/>
        <v>0</v>
      </c>
      <c r="S37" s="80"/>
      <c r="T37" s="162" t="str">
        <f t="shared" si="0"/>
        <v>-----</v>
      </c>
      <c r="U37" s="132"/>
      <c r="V37" s="59"/>
      <c r="W37" s="163" t="str">
        <f t="shared" si="1"/>
        <v>----</v>
      </c>
      <c r="X37" s="75"/>
      <c r="Y37" s="164" t="str">
        <f>IF(D37=$B$94,(T37-R37)*0.223,IF(D37=$B$95,W37*#REF!,IF(D37=$B$96,0,IF(D37=0,"-----"))))</f>
        <v>-----</v>
      </c>
      <c r="Z37" s="165" t="str">
        <f t="shared" si="2"/>
        <v>-----</v>
      </c>
      <c r="AA37" s="270">
        <f t="shared" si="3"/>
        <v>0</v>
      </c>
      <c r="AB37" s="65">
        <v>0</v>
      </c>
      <c r="AC37" s="63"/>
      <c r="AD37" s="166"/>
      <c r="AE37" s="167">
        <f t="shared" si="4"/>
        <v>0</v>
      </c>
      <c r="AF37" s="167">
        <f t="shared" si="5"/>
        <v>0</v>
      </c>
      <c r="AG37" s="167">
        <f t="shared" si="6"/>
        <v>0</v>
      </c>
      <c r="AH37" s="168"/>
    </row>
    <row r="38" spans="1:36" ht="16.5" customHeight="1" x14ac:dyDescent="0.2">
      <c r="A38" s="139"/>
      <c r="B38" s="54"/>
      <c r="C38" s="60"/>
      <c r="D38" s="61"/>
      <c r="E38" s="55"/>
      <c r="F38" s="62"/>
      <c r="G38" s="62"/>
      <c r="H38" s="63"/>
      <c r="I38" s="64"/>
      <c r="J38" s="78"/>
      <c r="K38" s="78"/>
      <c r="L38" s="78"/>
      <c r="M38" s="78"/>
      <c r="N38" s="82"/>
      <c r="O38" s="80"/>
      <c r="P38" s="136"/>
      <c r="Q38" s="161"/>
      <c r="R38" s="138">
        <f t="shared" si="7"/>
        <v>0</v>
      </c>
      <c r="S38" s="80"/>
      <c r="T38" s="162" t="str">
        <f t="shared" si="0"/>
        <v>-----</v>
      </c>
      <c r="U38" s="132"/>
      <c r="V38" s="59"/>
      <c r="W38" s="163" t="str">
        <f t="shared" si="1"/>
        <v>----</v>
      </c>
      <c r="X38" s="75"/>
      <c r="Y38" s="164" t="str">
        <f>IF(D38=$B$94,(T38-R38)*0.223,IF(D38=$B$95,W38*#REF!,IF(D38=$B$96,0,IF(D38=0,"-----"))))</f>
        <v>-----</v>
      </c>
      <c r="Z38" s="165" t="str">
        <f t="shared" si="2"/>
        <v>-----</v>
      </c>
      <c r="AA38" s="270">
        <f t="shared" si="3"/>
        <v>0</v>
      </c>
      <c r="AB38" s="65">
        <v>0</v>
      </c>
      <c r="AC38" s="63"/>
      <c r="AD38" s="166"/>
      <c r="AE38" s="167">
        <f t="shared" si="4"/>
        <v>0</v>
      </c>
      <c r="AF38" s="167">
        <f t="shared" si="5"/>
        <v>0</v>
      </c>
      <c r="AG38" s="167">
        <f t="shared" si="6"/>
        <v>0</v>
      </c>
      <c r="AH38" s="168"/>
    </row>
    <row r="39" spans="1:36" ht="16.5" customHeight="1" x14ac:dyDescent="0.2">
      <c r="A39" s="139"/>
      <c r="B39" s="54"/>
      <c r="C39" s="60"/>
      <c r="D39" s="61"/>
      <c r="E39" s="55"/>
      <c r="F39" s="62"/>
      <c r="G39" s="62"/>
      <c r="H39" s="63"/>
      <c r="I39" s="64"/>
      <c r="J39" s="78"/>
      <c r="K39" s="78"/>
      <c r="L39" s="78"/>
      <c r="M39" s="78"/>
      <c r="N39" s="82"/>
      <c r="O39" s="80"/>
      <c r="P39" s="136"/>
      <c r="Q39" s="161"/>
      <c r="R39" s="138">
        <f t="shared" si="7"/>
        <v>0</v>
      </c>
      <c r="S39" s="80"/>
      <c r="T39" s="162" t="str">
        <f t="shared" si="0"/>
        <v>-----</v>
      </c>
      <c r="U39" s="132"/>
      <c r="V39" s="59"/>
      <c r="W39" s="163" t="str">
        <f t="shared" si="1"/>
        <v>----</v>
      </c>
      <c r="X39" s="75"/>
      <c r="Y39" s="164" t="str">
        <f>IF(D39=$B$94,(T39-R39)*0.223,IF(D39=$B$95,W39*#REF!,IF(D39=$B$96,0,IF(D39=0,"-----"))))</f>
        <v>-----</v>
      </c>
      <c r="Z39" s="165" t="str">
        <f t="shared" si="2"/>
        <v>-----</v>
      </c>
      <c r="AA39" s="270">
        <f t="shared" si="3"/>
        <v>0</v>
      </c>
      <c r="AB39" s="65">
        <v>0</v>
      </c>
      <c r="AC39" s="63"/>
      <c r="AD39" s="166"/>
      <c r="AE39" s="167">
        <f t="shared" si="4"/>
        <v>0</v>
      </c>
      <c r="AF39" s="167">
        <f t="shared" si="5"/>
        <v>0</v>
      </c>
      <c r="AG39" s="167">
        <f t="shared" si="6"/>
        <v>0</v>
      </c>
      <c r="AH39" s="168"/>
    </row>
    <row r="40" spans="1:36" ht="16.5" customHeight="1" x14ac:dyDescent="0.2">
      <c r="A40" s="139"/>
      <c r="B40" s="54"/>
      <c r="C40" s="60"/>
      <c r="D40" s="61"/>
      <c r="E40" s="55"/>
      <c r="F40" s="62"/>
      <c r="G40" s="62"/>
      <c r="H40" s="63"/>
      <c r="I40" s="64"/>
      <c r="J40" s="78"/>
      <c r="K40" s="78"/>
      <c r="L40" s="78"/>
      <c r="M40" s="78"/>
      <c r="N40" s="82"/>
      <c r="O40" s="80"/>
      <c r="P40" s="136"/>
      <c r="Q40" s="161"/>
      <c r="R40" s="138">
        <f t="shared" si="7"/>
        <v>0</v>
      </c>
      <c r="S40" s="80"/>
      <c r="T40" s="162" t="str">
        <f t="shared" si="0"/>
        <v>-----</v>
      </c>
      <c r="U40" s="132"/>
      <c r="V40" s="59"/>
      <c r="W40" s="163" t="str">
        <f t="shared" si="1"/>
        <v>----</v>
      </c>
      <c r="X40" s="75"/>
      <c r="Y40" s="164" t="str">
        <f>IF(D40=$B$94,(T40-R40)*0.223,IF(D40=$B$95,W40*#REF!,IF(D40=$B$96,0,IF(D40=0,"-----"))))</f>
        <v>-----</v>
      </c>
      <c r="Z40" s="165" t="str">
        <f t="shared" si="2"/>
        <v>-----</v>
      </c>
      <c r="AA40" s="270">
        <f t="shared" si="3"/>
        <v>0</v>
      </c>
      <c r="AB40" s="65">
        <v>0</v>
      </c>
      <c r="AC40" s="63"/>
      <c r="AD40" s="166"/>
      <c r="AE40" s="167">
        <f t="shared" si="4"/>
        <v>0</v>
      </c>
      <c r="AF40" s="167">
        <f t="shared" si="5"/>
        <v>0</v>
      </c>
      <c r="AG40" s="167">
        <f t="shared" si="6"/>
        <v>0</v>
      </c>
      <c r="AH40" s="168"/>
    </row>
    <row r="41" spans="1:36" ht="16.5" customHeight="1" x14ac:dyDescent="0.2">
      <c r="A41" s="139"/>
      <c r="B41" s="54"/>
      <c r="C41" s="60"/>
      <c r="D41" s="61"/>
      <c r="E41" s="55"/>
      <c r="F41" s="62"/>
      <c r="G41" s="62"/>
      <c r="H41" s="63"/>
      <c r="I41" s="64"/>
      <c r="J41" s="78"/>
      <c r="K41" s="78"/>
      <c r="L41" s="78"/>
      <c r="M41" s="78"/>
      <c r="N41" s="82"/>
      <c r="O41" s="80"/>
      <c r="P41" s="136"/>
      <c r="Q41" s="161"/>
      <c r="R41" s="138">
        <f t="shared" si="7"/>
        <v>0</v>
      </c>
      <c r="S41" s="80"/>
      <c r="T41" s="162" t="str">
        <f t="shared" si="0"/>
        <v>-----</v>
      </c>
      <c r="U41" s="132"/>
      <c r="V41" s="59"/>
      <c r="W41" s="163" t="str">
        <f t="shared" si="1"/>
        <v>----</v>
      </c>
      <c r="X41" s="75"/>
      <c r="Y41" s="164" t="str">
        <f>IF(D41=$B$94,(T41-R41)*0.223,IF(D41=$B$95,W41*#REF!,IF(D41=$B$96,0,IF(D41=0,"-----"))))</f>
        <v>-----</v>
      </c>
      <c r="Z41" s="165" t="str">
        <f t="shared" si="2"/>
        <v>-----</v>
      </c>
      <c r="AA41" s="270">
        <f t="shared" si="3"/>
        <v>0</v>
      </c>
      <c r="AB41" s="65">
        <v>0</v>
      </c>
      <c r="AC41" s="63"/>
      <c r="AD41" s="166"/>
      <c r="AE41" s="167">
        <f t="shared" si="4"/>
        <v>0</v>
      </c>
      <c r="AF41" s="167">
        <f t="shared" si="5"/>
        <v>0</v>
      </c>
      <c r="AG41" s="167">
        <f t="shared" si="6"/>
        <v>0</v>
      </c>
      <c r="AH41" s="168"/>
    </row>
    <row r="42" spans="1:36" ht="16.5" customHeight="1" thickBot="1" x14ac:dyDescent="0.25">
      <c r="A42" s="139"/>
      <c r="B42" s="134"/>
      <c r="C42" s="67"/>
      <c r="D42" s="68"/>
      <c r="E42" s="214"/>
      <c r="F42" s="69"/>
      <c r="G42" s="69"/>
      <c r="H42" s="70"/>
      <c r="I42" s="71"/>
      <c r="J42" s="79"/>
      <c r="K42" s="79"/>
      <c r="L42" s="79"/>
      <c r="M42" s="79"/>
      <c r="N42" s="83"/>
      <c r="O42" s="80"/>
      <c r="P42" s="137"/>
      <c r="Q42" s="173"/>
      <c r="R42" s="138">
        <f t="shared" si="7"/>
        <v>0</v>
      </c>
      <c r="S42" s="80"/>
      <c r="T42" s="174" t="str">
        <f t="shared" si="0"/>
        <v>-----</v>
      </c>
      <c r="U42" s="133"/>
      <c r="V42" s="72"/>
      <c r="W42" s="163" t="str">
        <f t="shared" si="1"/>
        <v>----</v>
      </c>
      <c r="X42" s="76"/>
      <c r="Y42" s="164" t="str">
        <f>IF(D42=$B$94,(T42-R42)*0.223,IF(D42=$B$95,W42*#REF!,IF(D42=$B$96,0,IF(D42=0,"-----"))))</f>
        <v>-----</v>
      </c>
      <c r="Z42" s="165" t="str">
        <f t="shared" si="2"/>
        <v>-----</v>
      </c>
      <c r="AA42" s="270">
        <f t="shared" si="3"/>
        <v>0</v>
      </c>
      <c r="AB42" s="73">
        <v>0</v>
      </c>
      <c r="AC42" s="70"/>
      <c r="AD42" s="166"/>
      <c r="AE42" s="167">
        <f t="shared" si="4"/>
        <v>0</v>
      </c>
      <c r="AF42" s="167">
        <f t="shared" si="5"/>
        <v>0</v>
      </c>
      <c r="AG42" s="167">
        <f t="shared" si="6"/>
        <v>0</v>
      </c>
      <c r="AH42" s="168"/>
    </row>
    <row r="43" spans="1:36" ht="16.5" hidden="1" customHeight="1" x14ac:dyDescent="0.2">
      <c r="A43" s="139"/>
      <c r="B43" s="175"/>
      <c r="C43" s="175"/>
      <c r="D43" s="176"/>
      <c r="E43" s="176"/>
      <c r="F43" s="177"/>
      <c r="G43" s="177"/>
      <c r="H43" s="176"/>
      <c r="I43" s="161"/>
      <c r="J43" s="161"/>
      <c r="K43" s="161">
        <f>SUM(K10:K42)</f>
        <v>0</v>
      </c>
      <c r="L43" s="161">
        <f t="shared" ref="L43:N43" si="9">SUM(L10:L42)</f>
        <v>0</v>
      </c>
      <c r="M43" s="161">
        <f t="shared" si="9"/>
        <v>0</v>
      </c>
      <c r="N43" s="161">
        <f t="shared" si="9"/>
        <v>0</v>
      </c>
      <c r="O43" s="80"/>
      <c r="P43" s="161"/>
      <c r="Q43" s="161"/>
      <c r="R43" s="138">
        <f t="shared" si="7"/>
        <v>0</v>
      </c>
      <c r="S43" s="80"/>
      <c r="T43" s="178">
        <f>SUM(T10:T42)</f>
        <v>0</v>
      </c>
      <c r="U43" s="176"/>
      <c r="V43" s="91"/>
      <c r="W43" s="178">
        <f>SUM(W10:W42)</f>
        <v>0</v>
      </c>
      <c r="X43" s="179"/>
      <c r="Y43" s="91">
        <f>SUM(Y10:Y42)</f>
        <v>0</v>
      </c>
      <c r="Z43" s="91">
        <f>SUM(Z10:Z42)</f>
        <v>0</v>
      </c>
      <c r="AA43" s="178">
        <f>SUM(AA10:AA42)</f>
        <v>0</v>
      </c>
      <c r="AB43" s="180"/>
      <c r="AC43" s="176"/>
      <c r="AD43" s="166"/>
      <c r="AE43" s="181">
        <f>SUM(AE10:AE42)</f>
        <v>0</v>
      </c>
      <c r="AF43" s="181">
        <f t="shared" ref="AF43:AG43" si="10">SUM(AF10:AF42)</f>
        <v>0</v>
      </c>
      <c r="AG43" s="181">
        <f t="shared" si="10"/>
        <v>0</v>
      </c>
      <c r="AH43" s="168"/>
      <c r="AJ43" s="181">
        <f>SUM(AE43:AI43)</f>
        <v>0</v>
      </c>
    </row>
    <row r="44" spans="1:36" hidden="1" x14ac:dyDescent="0.2">
      <c r="A44" s="139"/>
      <c r="B44" s="166"/>
      <c r="C44" s="166"/>
      <c r="D44" s="166"/>
      <c r="E44" s="166"/>
      <c r="F44" s="166"/>
      <c r="G44" s="166"/>
      <c r="H44" s="182"/>
      <c r="I44" s="183"/>
      <c r="J44" s="184"/>
      <c r="K44" s="184"/>
      <c r="L44" s="184"/>
      <c r="M44" s="184"/>
      <c r="N44" s="184"/>
      <c r="O44" s="184"/>
      <c r="P44" s="184"/>
      <c r="Q44" s="184"/>
      <c r="R44" s="138">
        <f t="shared" si="7"/>
        <v>0</v>
      </c>
      <c r="S44" s="184"/>
      <c r="T44" s="184"/>
      <c r="U44" s="183"/>
      <c r="V44" s="184"/>
      <c r="W44" s="184"/>
      <c r="X44" s="184"/>
      <c r="Y44" s="184"/>
      <c r="Z44" s="184"/>
      <c r="AA44" s="184"/>
      <c r="AB44" s="166"/>
      <c r="AC44" s="166"/>
      <c r="AD44" s="166"/>
      <c r="AE44" s="185"/>
      <c r="AF44" s="185"/>
      <c r="AG44" s="185"/>
      <c r="AH44" s="186"/>
    </row>
    <row r="45" spans="1:36" x14ac:dyDescent="0.2">
      <c r="A45" s="139"/>
      <c r="B45" s="166"/>
      <c r="C45" s="166"/>
      <c r="D45" s="166"/>
      <c r="E45" s="166"/>
      <c r="F45" s="166"/>
      <c r="G45" s="166"/>
      <c r="H45" s="182"/>
      <c r="I45" s="183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3"/>
      <c r="V45" s="184"/>
      <c r="W45" s="184"/>
      <c r="X45" s="184"/>
      <c r="Y45" s="184"/>
      <c r="Z45" s="184"/>
      <c r="AA45" s="184"/>
      <c r="AB45" s="166"/>
      <c r="AC45" s="166"/>
      <c r="AD45" s="166"/>
      <c r="AE45" s="185"/>
      <c r="AF45" s="185"/>
      <c r="AG45" s="185"/>
      <c r="AH45" s="186"/>
    </row>
    <row r="46" spans="1:36" ht="18.600000000000001" hidden="1" customHeight="1" x14ac:dyDescent="0.2">
      <c r="A46" s="139"/>
      <c r="B46" s="374" t="s">
        <v>151</v>
      </c>
      <c r="C46" s="375"/>
      <c r="D46" s="375"/>
      <c r="E46" s="376"/>
      <c r="F46" s="166"/>
      <c r="G46" s="166"/>
      <c r="H46" s="182"/>
      <c r="I46" s="183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3"/>
      <c r="V46" s="184"/>
      <c r="W46" s="184"/>
      <c r="X46" s="184"/>
      <c r="Y46" s="184"/>
      <c r="Z46" s="184"/>
      <c r="AA46" s="184"/>
      <c r="AB46" s="166"/>
      <c r="AC46" s="166"/>
      <c r="AD46" s="166"/>
      <c r="AE46" s="185"/>
      <c r="AF46" s="185"/>
      <c r="AG46" s="185"/>
      <c r="AH46" s="186"/>
    </row>
    <row r="47" spans="1:36" ht="25.9" hidden="1" customHeight="1" x14ac:dyDescent="0.2">
      <c r="A47" s="139"/>
      <c r="B47" s="216" t="s">
        <v>153</v>
      </c>
      <c r="C47" s="217" t="s">
        <v>157</v>
      </c>
      <c r="D47" s="371" t="s">
        <v>158</v>
      </c>
      <c r="E47" s="371"/>
      <c r="F47" s="166"/>
      <c r="G47" s="166"/>
      <c r="H47" s="182"/>
      <c r="I47" s="183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3"/>
      <c r="V47" s="184"/>
      <c r="W47" s="184"/>
      <c r="X47" s="184"/>
      <c r="Y47" s="184"/>
      <c r="Z47" s="184"/>
      <c r="AA47" s="184"/>
      <c r="AB47" s="166"/>
      <c r="AC47" s="166"/>
      <c r="AD47" s="166"/>
      <c r="AE47" s="185"/>
      <c r="AF47" s="185"/>
      <c r="AG47" s="185"/>
      <c r="AH47" s="186"/>
    </row>
    <row r="48" spans="1:36" hidden="1" x14ac:dyDescent="0.2">
      <c r="A48" s="139"/>
      <c r="B48" s="215" t="s">
        <v>152</v>
      </c>
      <c r="C48" s="218">
        <f>COUNTIF(E10:E42,"1.1.1")</f>
        <v>0</v>
      </c>
      <c r="D48" s="372">
        <f>AN10</f>
        <v>0</v>
      </c>
      <c r="E48" s="372"/>
      <c r="F48" s="166"/>
      <c r="G48" s="166"/>
      <c r="H48" s="182"/>
      <c r="I48" s="183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3"/>
      <c r="V48" s="184"/>
      <c r="W48" s="184"/>
      <c r="X48" s="184"/>
      <c r="Y48" s="184"/>
      <c r="Z48" s="184"/>
      <c r="AA48" s="184"/>
      <c r="AB48" s="166"/>
      <c r="AC48" s="166"/>
      <c r="AD48" s="166"/>
      <c r="AE48" s="185"/>
      <c r="AF48" s="185"/>
      <c r="AG48" s="185"/>
      <c r="AH48" s="186"/>
    </row>
    <row r="49" spans="1:34" hidden="1" x14ac:dyDescent="0.2">
      <c r="A49" s="139"/>
      <c r="B49" s="215" t="s">
        <v>154</v>
      </c>
      <c r="C49" s="218">
        <f>COUNTIF($E$10:$E$42,"1.1.2")</f>
        <v>0</v>
      </c>
      <c r="D49" s="372">
        <f t="shared" ref="D49:D51" si="11">AN11</f>
        <v>0</v>
      </c>
      <c r="E49" s="372"/>
      <c r="F49" s="166"/>
      <c r="G49" s="166"/>
      <c r="H49" s="182"/>
      <c r="I49" s="183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3"/>
      <c r="V49" s="184"/>
      <c r="W49" s="184"/>
      <c r="X49" s="184"/>
      <c r="Y49" s="184"/>
      <c r="Z49" s="184"/>
      <c r="AA49" s="184"/>
      <c r="AB49" s="166"/>
      <c r="AC49" s="166"/>
      <c r="AD49" s="166"/>
      <c r="AE49" s="185"/>
      <c r="AF49" s="185"/>
      <c r="AG49" s="185"/>
      <c r="AH49" s="186"/>
    </row>
    <row r="50" spans="1:34" hidden="1" x14ac:dyDescent="0.2">
      <c r="A50" s="139"/>
      <c r="B50" s="215" t="s">
        <v>155</v>
      </c>
      <c r="C50" s="218">
        <f>COUNTIF($E$10:$E$42,"1.1.3")</f>
        <v>0</v>
      </c>
      <c r="D50" s="372">
        <f t="shared" si="11"/>
        <v>0</v>
      </c>
      <c r="E50" s="372"/>
      <c r="F50" s="166"/>
      <c r="G50" s="166"/>
      <c r="H50" s="182"/>
      <c r="I50" s="183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3"/>
      <c r="V50" s="184"/>
      <c r="W50" s="184"/>
      <c r="X50" s="184"/>
      <c r="Y50" s="184"/>
      <c r="Z50" s="184"/>
      <c r="AA50" s="184"/>
      <c r="AB50" s="166"/>
      <c r="AC50" s="166"/>
      <c r="AD50" s="166"/>
      <c r="AE50" s="185"/>
      <c r="AF50" s="185"/>
      <c r="AG50" s="185"/>
      <c r="AH50" s="186"/>
    </row>
    <row r="51" spans="1:34" hidden="1" x14ac:dyDescent="0.2">
      <c r="A51" s="139"/>
      <c r="B51" s="215" t="s">
        <v>156</v>
      </c>
      <c r="C51" s="218">
        <f>COUNTIF($E$10:$E$42,"1.1.4")</f>
        <v>0</v>
      </c>
      <c r="D51" s="372">
        <f t="shared" si="11"/>
        <v>0</v>
      </c>
      <c r="E51" s="372"/>
      <c r="F51" s="166"/>
      <c r="G51" s="166"/>
      <c r="H51" s="182"/>
      <c r="I51" s="183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3"/>
      <c r="V51" s="184"/>
      <c r="W51" s="184"/>
      <c r="X51" s="184"/>
      <c r="Y51" s="184"/>
      <c r="Z51" s="184"/>
      <c r="AA51" s="184"/>
      <c r="AB51" s="166"/>
      <c r="AC51" s="166"/>
      <c r="AD51" s="166"/>
      <c r="AE51" s="185"/>
      <c r="AF51" s="185"/>
      <c r="AG51" s="185"/>
      <c r="AH51" s="186"/>
    </row>
    <row r="52" spans="1:34" hidden="1" x14ac:dyDescent="0.2">
      <c r="A52" s="139"/>
      <c r="B52" s="219" t="s">
        <v>5</v>
      </c>
      <c r="C52" s="220">
        <f>SUM(C48:C51)</f>
        <v>0</v>
      </c>
      <c r="D52" s="373">
        <f>SUM(D48:E51)</f>
        <v>0</v>
      </c>
      <c r="E52" s="373"/>
      <c r="F52" s="166"/>
      <c r="G52" s="166"/>
      <c r="H52" s="182"/>
      <c r="I52" s="183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3"/>
      <c r="V52" s="184"/>
      <c r="W52" s="184"/>
      <c r="X52" s="184"/>
      <c r="Y52" s="184"/>
      <c r="Z52" s="184"/>
      <c r="AA52" s="184"/>
      <c r="AB52" s="166"/>
      <c r="AC52" s="166"/>
      <c r="AD52" s="166"/>
      <c r="AE52" s="185"/>
      <c r="AF52" s="185"/>
      <c r="AG52" s="185"/>
      <c r="AH52" s="186"/>
    </row>
    <row r="53" spans="1:34" hidden="1" x14ac:dyDescent="0.2">
      <c r="A53" s="139"/>
      <c r="B53" s="166"/>
      <c r="C53" s="166"/>
      <c r="D53" s="166"/>
      <c r="E53" s="166"/>
      <c r="F53" s="166"/>
      <c r="G53" s="166"/>
      <c r="H53" s="182"/>
      <c r="I53" s="183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3"/>
      <c r="V53" s="184"/>
      <c r="W53" s="184"/>
      <c r="X53" s="184"/>
      <c r="Y53" s="184"/>
      <c r="Z53" s="184"/>
      <c r="AA53" s="184"/>
      <c r="AB53" s="166"/>
      <c r="AC53" s="166"/>
      <c r="AD53" s="166"/>
      <c r="AE53" s="185"/>
      <c r="AF53" s="185"/>
      <c r="AG53" s="185"/>
      <c r="AH53" s="186"/>
    </row>
    <row r="54" spans="1:34" ht="6.75" customHeight="1" thickBot="1" x14ac:dyDescent="0.25">
      <c r="A54" s="139"/>
      <c r="B54" s="166"/>
      <c r="C54" s="166"/>
      <c r="D54" s="166"/>
      <c r="E54" s="166"/>
      <c r="F54" s="166"/>
      <c r="G54" s="166"/>
      <c r="H54" s="182"/>
      <c r="I54" s="183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3"/>
      <c r="V54" s="184"/>
      <c r="W54" s="184"/>
      <c r="X54" s="184"/>
      <c r="Y54" s="184"/>
      <c r="Z54" s="184"/>
      <c r="AA54" s="184"/>
      <c r="AB54" s="166"/>
      <c r="AC54" s="166"/>
      <c r="AD54" s="166"/>
      <c r="AE54" s="185"/>
      <c r="AF54" s="185"/>
      <c r="AG54" s="185"/>
      <c r="AH54" s="186"/>
    </row>
    <row r="55" spans="1:34" ht="19.5" customHeight="1" x14ac:dyDescent="0.2">
      <c r="A55" s="139"/>
      <c r="B55" s="380" t="s">
        <v>42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2"/>
      <c r="V55" s="184"/>
      <c r="W55" s="184"/>
      <c r="X55" s="184"/>
      <c r="Y55" s="184"/>
      <c r="Z55" s="184"/>
      <c r="AA55" s="184"/>
      <c r="AB55" s="166"/>
      <c r="AC55" s="166"/>
      <c r="AD55" s="166"/>
      <c r="AE55" s="185"/>
      <c r="AF55" s="185"/>
      <c r="AG55" s="185"/>
      <c r="AH55" s="186"/>
    </row>
    <row r="56" spans="1:34" ht="24.75" customHeight="1" x14ac:dyDescent="0.2">
      <c r="A56" s="139"/>
      <c r="B56" s="294" t="s">
        <v>40</v>
      </c>
      <c r="C56" s="296" t="s">
        <v>62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8"/>
      <c r="N56" s="296" t="s">
        <v>63</v>
      </c>
      <c r="O56" s="187"/>
      <c r="P56" s="188" t="s">
        <v>36</v>
      </c>
      <c r="Q56" s="188"/>
      <c r="R56" s="302" t="s">
        <v>60</v>
      </c>
      <c r="S56" s="189"/>
      <c r="T56" s="377" t="s">
        <v>64</v>
      </c>
      <c r="U56" s="292" t="s">
        <v>0</v>
      </c>
      <c r="V56" s="184"/>
      <c r="W56" s="184"/>
      <c r="X56" s="184"/>
      <c r="Y56" s="184"/>
      <c r="Z56" s="184"/>
      <c r="AA56" s="184"/>
      <c r="AB56" s="166"/>
      <c r="AC56" s="166"/>
      <c r="AD56" s="166"/>
      <c r="AE56" s="185"/>
      <c r="AF56" s="185"/>
      <c r="AG56" s="185"/>
      <c r="AH56" s="186"/>
    </row>
    <row r="57" spans="1:34" ht="15" customHeight="1" x14ac:dyDescent="0.2">
      <c r="A57" s="139"/>
      <c r="B57" s="295"/>
      <c r="C57" s="299"/>
      <c r="D57" s="300"/>
      <c r="E57" s="300"/>
      <c r="F57" s="300"/>
      <c r="G57" s="300"/>
      <c r="H57" s="300"/>
      <c r="I57" s="300"/>
      <c r="J57" s="300"/>
      <c r="K57" s="300"/>
      <c r="L57" s="300"/>
      <c r="M57" s="301"/>
      <c r="N57" s="299"/>
      <c r="O57" s="264"/>
      <c r="P57" s="267">
        <v>0.36</v>
      </c>
      <c r="Q57" s="265"/>
      <c r="R57" s="303"/>
      <c r="S57" s="266"/>
      <c r="T57" s="378"/>
      <c r="U57" s="293"/>
      <c r="V57" s="184"/>
      <c r="W57" s="184"/>
      <c r="X57" s="184"/>
      <c r="Y57" s="184"/>
      <c r="Z57" s="184"/>
      <c r="AA57" s="184"/>
      <c r="AB57" s="166"/>
      <c r="AC57" s="166"/>
      <c r="AD57" s="166"/>
      <c r="AE57" s="185"/>
      <c r="AF57" s="185"/>
      <c r="AG57" s="185"/>
      <c r="AH57" s="186"/>
    </row>
    <row r="58" spans="1:34" ht="15" customHeight="1" x14ac:dyDescent="0.2">
      <c r="A58" s="139"/>
      <c r="B58" s="202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271"/>
      <c r="O58" s="190"/>
      <c r="P58" s="191">
        <f>N58*$P$57</f>
        <v>0</v>
      </c>
      <c r="Q58" s="192"/>
      <c r="R58" s="84">
        <v>1</v>
      </c>
      <c r="S58" s="193"/>
      <c r="T58" s="194">
        <f t="shared" ref="T58:T75" si="12">P58*R58</f>
        <v>0</v>
      </c>
      <c r="U58" s="63"/>
      <c r="V58" s="184"/>
      <c r="W58" s="184"/>
      <c r="X58" s="184"/>
      <c r="Y58" s="184"/>
      <c r="Z58" s="184"/>
      <c r="AA58" s="184"/>
      <c r="AB58" s="166"/>
      <c r="AC58" s="166"/>
      <c r="AD58" s="166"/>
      <c r="AE58" s="185"/>
      <c r="AF58" s="185"/>
      <c r="AG58" s="185"/>
      <c r="AH58" s="186"/>
    </row>
    <row r="59" spans="1:34" ht="15" customHeight="1" x14ac:dyDescent="0.2">
      <c r="A59" s="139"/>
      <c r="B59" s="202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271"/>
      <c r="O59" s="190"/>
      <c r="P59" s="191">
        <f t="shared" ref="P59:P75" si="13">N59*$P$57</f>
        <v>0</v>
      </c>
      <c r="Q59" s="192"/>
      <c r="R59" s="84">
        <v>0</v>
      </c>
      <c r="S59" s="193"/>
      <c r="T59" s="194">
        <f t="shared" si="12"/>
        <v>0</v>
      </c>
      <c r="U59" s="63"/>
      <c r="V59" s="184"/>
      <c r="W59" s="184"/>
      <c r="X59" s="184"/>
      <c r="Y59" s="184"/>
      <c r="Z59" s="184"/>
      <c r="AA59" s="184"/>
      <c r="AB59" s="166"/>
      <c r="AC59" s="166"/>
      <c r="AD59" s="166"/>
      <c r="AE59" s="185"/>
      <c r="AF59" s="185"/>
      <c r="AG59" s="185"/>
      <c r="AH59" s="186"/>
    </row>
    <row r="60" spans="1:34" ht="15" customHeight="1" x14ac:dyDescent="0.2">
      <c r="A60" s="139"/>
      <c r="B60" s="202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271"/>
      <c r="O60" s="190"/>
      <c r="P60" s="191">
        <f t="shared" si="13"/>
        <v>0</v>
      </c>
      <c r="Q60" s="192"/>
      <c r="R60" s="84">
        <v>0</v>
      </c>
      <c r="S60" s="193"/>
      <c r="T60" s="194">
        <f t="shared" si="12"/>
        <v>0</v>
      </c>
      <c r="U60" s="63"/>
      <c r="V60" s="184"/>
      <c r="W60" s="184"/>
      <c r="X60" s="184"/>
      <c r="Y60" s="184"/>
      <c r="Z60" s="184"/>
      <c r="AA60" s="184"/>
      <c r="AB60" s="166"/>
      <c r="AC60" s="166"/>
      <c r="AD60" s="166"/>
      <c r="AE60" s="185"/>
      <c r="AF60" s="185"/>
      <c r="AG60" s="185"/>
      <c r="AH60" s="186"/>
    </row>
    <row r="61" spans="1:34" ht="15" customHeight="1" x14ac:dyDescent="0.2">
      <c r="A61" s="139"/>
      <c r="B61" s="202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271"/>
      <c r="O61" s="190"/>
      <c r="P61" s="191">
        <f t="shared" si="13"/>
        <v>0</v>
      </c>
      <c r="Q61" s="192"/>
      <c r="R61" s="84">
        <v>0</v>
      </c>
      <c r="S61" s="193"/>
      <c r="T61" s="194">
        <f t="shared" si="12"/>
        <v>0</v>
      </c>
      <c r="U61" s="63"/>
      <c r="V61" s="184"/>
      <c r="W61" s="184"/>
      <c r="X61" s="184"/>
      <c r="Y61" s="184"/>
      <c r="Z61" s="184"/>
      <c r="AA61" s="184"/>
      <c r="AB61" s="166"/>
      <c r="AC61" s="166"/>
      <c r="AD61" s="166"/>
      <c r="AE61" s="185"/>
      <c r="AF61" s="185"/>
      <c r="AG61" s="185"/>
      <c r="AH61" s="186"/>
    </row>
    <row r="62" spans="1:34" ht="15" customHeight="1" x14ac:dyDescent="0.2">
      <c r="A62" s="139"/>
      <c r="B62" s="202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271"/>
      <c r="O62" s="190"/>
      <c r="P62" s="191">
        <f t="shared" si="13"/>
        <v>0</v>
      </c>
      <c r="Q62" s="192"/>
      <c r="R62" s="84">
        <v>0</v>
      </c>
      <c r="S62" s="193"/>
      <c r="T62" s="194">
        <f t="shared" si="12"/>
        <v>0</v>
      </c>
      <c r="U62" s="63"/>
      <c r="V62" s="184"/>
      <c r="W62" s="184"/>
      <c r="X62" s="184"/>
      <c r="Y62" s="184"/>
      <c r="Z62" s="184"/>
      <c r="AA62" s="184"/>
      <c r="AB62" s="166"/>
      <c r="AC62" s="166"/>
      <c r="AD62" s="166"/>
      <c r="AE62" s="185"/>
      <c r="AF62" s="185"/>
      <c r="AG62" s="185"/>
      <c r="AH62" s="186"/>
    </row>
    <row r="63" spans="1:34" ht="15" customHeight="1" x14ac:dyDescent="0.2">
      <c r="A63" s="139"/>
      <c r="B63" s="202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271"/>
      <c r="O63" s="190"/>
      <c r="P63" s="191">
        <f t="shared" si="13"/>
        <v>0</v>
      </c>
      <c r="Q63" s="192"/>
      <c r="R63" s="84">
        <v>0</v>
      </c>
      <c r="S63" s="193"/>
      <c r="T63" s="194">
        <f t="shared" si="12"/>
        <v>0</v>
      </c>
      <c r="U63" s="63"/>
      <c r="V63" s="184"/>
      <c r="W63" s="184"/>
      <c r="X63" s="184"/>
      <c r="Y63" s="184"/>
      <c r="Z63" s="184"/>
      <c r="AA63" s="184"/>
      <c r="AB63" s="166"/>
      <c r="AC63" s="166"/>
      <c r="AD63" s="166"/>
      <c r="AE63" s="185"/>
      <c r="AF63" s="185"/>
      <c r="AG63" s="185"/>
      <c r="AH63" s="186"/>
    </row>
    <row r="64" spans="1:34" ht="15" customHeight="1" x14ac:dyDescent="0.2">
      <c r="A64" s="139"/>
      <c r="B64" s="202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271"/>
      <c r="O64" s="190"/>
      <c r="P64" s="191">
        <f t="shared" si="13"/>
        <v>0</v>
      </c>
      <c r="Q64" s="192"/>
      <c r="R64" s="84">
        <v>0</v>
      </c>
      <c r="S64" s="193"/>
      <c r="T64" s="194">
        <f t="shared" si="12"/>
        <v>0</v>
      </c>
      <c r="U64" s="63"/>
      <c r="V64" s="184"/>
      <c r="W64" s="184"/>
      <c r="X64" s="184"/>
      <c r="Y64" s="184"/>
      <c r="Z64" s="184"/>
      <c r="AA64" s="184"/>
      <c r="AB64" s="166"/>
      <c r="AC64" s="166"/>
      <c r="AD64" s="166"/>
      <c r="AE64" s="185"/>
      <c r="AF64" s="185"/>
      <c r="AG64" s="185"/>
      <c r="AH64" s="186"/>
    </row>
    <row r="65" spans="1:36" ht="15" customHeight="1" x14ac:dyDescent="0.2">
      <c r="A65" s="139"/>
      <c r="B65" s="202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271"/>
      <c r="O65" s="190"/>
      <c r="P65" s="191">
        <f t="shared" si="13"/>
        <v>0</v>
      </c>
      <c r="Q65" s="192"/>
      <c r="R65" s="84">
        <v>0</v>
      </c>
      <c r="S65" s="193"/>
      <c r="T65" s="194">
        <f t="shared" si="12"/>
        <v>0</v>
      </c>
      <c r="U65" s="63"/>
      <c r="V65" s="184"/>
      <c r="W65" s="184"/>
      <c r="X65" s="184"/>
      <c r="Y65" s="184"/>
      <c r="Z65" s="184"/>
      <c r="AA65" s="184"/>
      <c r="AB65" s="166"/>
      <c r="AC65" s="166"/>
      <c r="AD65" s="166"/>
      <c r="AE65" s="185"/>
      <c r="AF65" s="185"/>
      <c r="AG65" s="185"/>
      <c r="AH65" s="186"/>
    </row>
    <row r="66" spans="1:36" ht="15" customHeight="1" x14ac:dyDescent="0.2">
      <c r="A66" s="139"/>
      <c r="B66" s="202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271"/>
      <c r="O66" s="190"/>
      <c r="P66" s="191">
        <f t="shared" si="13"/>
        <v>0</v>
      </c>
      <c r="Q66" s="192"/>
      <c r="R66" s="84">
        <v>0</v>
      </c>
      <c r="S66" s="193"/>
      <c r="T66" s="194">
        <f t="shared" si="12"/>
        <v>0</v>
      </c>
      <c r="U66" s="63"/>
      <c r="V66" s="184"/>
      <c r="W66" s="184"/>
      <c r="X66" s="184"/>
      <c r="Y66" s="184"/>
      <c r="Z66" s="184"/>
      <c r="AA66" s="184"/>
      <c r="AB66" s="166"/>
      <c r="AC66" s="166"/>
      <c r="AD66" s="166"/>
      <c r="AE66" s="185"/>
      <c r="AF66" s="185"/>
      <c r="AG66" s="185"/>
      <c r="AH66" s="186"/>
    </row>
    <row r="67" spans="1:36" ht="15" customHeight="1" x14ac:dyDescent="0.2">
      <c r="A67" s="139"/>
      <c r="B67" s="202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271"/>
      <c r="O67" s="190"/>
      <c r="P67" s="191">
        <f t="shared" si="13"/>
        <v>0</v>
      </c>
      <c r="Q67" s="192"/>
      <c r="R67" s="84">
        <v>0</v>
      </c>
      <c r="S67" s="193"/>
      <c r="T67" s="194">
        <f t="shared" si="12"/>
        <v>0</v>
      </c>
      <c r="U67" s="63"/>
      <c r="V67" s="184"/>
      <c r="W67" s="184"/>
      <c r="X67" s="184"/>
      <c r="Y67" s="184"/>
      <c r="Z67" s="184"/>
      <c r="AA67" s="184"/>
      <c r="AB67" s="166"/>
      <c r="AC67" s="166"/>
      <c r="AD67" s="166"/>
      <c r="AE67" s="185"/>
      <c r="AF67" s="185"/>
      <c r="AG67" s="185"/>
      <c r="AH67" s="186"/>
    </row>
    <row r="68" spans="1:36" ht="15" customHeight="1" x14ac:dyDescent="0.2">
      <c r="A68" s="139"/>
      <c r="B68" s="202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271"/>
      <c r="O68" s="190"/>
      <c r="P68" s="191">
        <f t="shared" si="13"/>
        <v>0</v>
      </c>
      <c r="Q68" s="192"/>
      <c r="R68" s="84">
        <v>0</v>
      </c>
      <c r="S68" s="193"/>
      <c r="T68" s="194">
        <f t="shared" si="12"/>
        <v>0</v>
      </c>
      <c r="U68" s="63"/>
      <c r="V68" s="184"/>
      <c r="W68" s="184"/>
      <c r="X68" s="184"/>
      <c r="Y68" s="184"/>
      <c r="Z68" s="184"/>
      <c r="AA68" s="184"/>
      <c r="AB68" s="166"/>
      <c r="AC68" s="166"/>
      <c r="AD68" s="166"/>
      <c r="AE68" s="185"/>
      <c r="AF68" s="185"/>
      <c r="AG68" s="185"/>
      <c r="AH68" s="186"/>
    </row>
    <row r="69" spans="1:36" ht="15" customHeight="1" x14ac:dyDescent="0.2">
      <c r="A69" s="139"/>
      <c r="B69" s="202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271"/>
      <c r="O69" s="190"/>
      <c r="P69" s="191">
        <f t="shared" si="13"/>
        <v>0</v>
      </c>
      <c r="Q69" s="192"/>
      <c r="R69" s="84">
        <v>0</v>
      </c>
      <c r="S69" s="193"/>
      <c r="T69" s="194">
        <f t="shared" si="12"/>
        <v>0</v>
      </c>
      <c r="U69" s="63"/>
      <c r="V69" s="184"/>
      <c r="W69" s="184"/>
      <c r="X69" s="184"/>
      <c r="Y69" s="184"/>
      <c r="Z69" s="184"/>
      <c r="AA69" s="184"/>
      <c r="AB69" s="166"/>
      <c r="AC69" s="166"/>
      <c r="AD69" s="166"/>
      <c r="AE69" s="185"/>
      <c r="AF69" s="185"/>
      <c r="AG69" s="185"/>
      <c r="AH69" s="186"/>
    </row>
    <row r="70" spans="1:36" ht="15" customHeight="1" x14ac:dyDescent="0.2">
      <c r="A70" s="139"/>
      <c r="B70" s="202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271"/>
      <c r="O70" s="190"/>
      <c r="P70" s="191">
        <f t="shared" si="13"/>
        <v>0</v>
      </c>
      <c r="Q70" s="192"/>
      <c r="R70" s="84">
        <v>0</v>
      </c>
      <c r="S70" s="193"/>
      <c r="T70" s="194">
        <f t="shared" si="12"/>
        <v>0</v>
      </c>
      <c r="U70" s="63"/>
      <c r="V70" s="184"/>
      <c r="W70" s="184"/>
      <c r="X70" s="184"/>
      <c r="Y70" s="184"/>
      <c r="Z70" s="184"/>
      <c r="AA70" s="184"/>
      <c r="AB70" s="166"/>
      <c r="AC70" s="166"/>
      <c r="AD70" s="166"/>
      <c r="AE70" s="185"/>
      <c r="AF70" s="185"/>
      <c r="AG70" s="185"/>
      <c r="AH70" s="186"/>
    </row>
    <row r="71" spans="1:36" ht="15" customHeight="1" x14ac:dyDescent="0.2">
      <c r="A71" s="139"/>
      <c r="B71" s="202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271"/>
      <c r="O71" s="190"/>
      <c r="P71" s="191">
        <f t="shared" si="13"/>
        <v>0</v>
      </c>
      <c r="Q71" s="192"/>
      <c r="R71" s="84">
        <v>0</v>
      </c>
      <c r="S71" s="193"/>
      <c r="T71" s="194">
        <f t="shared" si="12"/>
        <v>0</v>
      </c>
      <c r="U71" s="63"/>
      <c r="V71" s="184"/>
      <c r="W71" s="184"/>
      <c r="X71" s="184"/>
      <c r="Y71" s="184"/>
      <c r="Z71" s="184"/>
      <c r="AA71" s="184"/>
      <c r="AB71" s="166"/>
      <c r="AC71" s="166"/>
      <c r="AD71" s="166"/>
      <c r="AE71" s="185"/>
      <c r="AF71" s="185"/>
      <c r="AG71" s="185"/>
      <c r="AH71" s="186"/>
    </row>
    <row r="72" spans="1:36" ht="15" customHeight="1" x14ac:dyDescent="0.2">
      <c r="A72" s="139"/>
      <c r="B72" s="202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271"/>
      <c r="O72" s="190"/>
      <c r="P72" s="191">
        <f t="shared" si="13"/>
        <v>0</v>
      </c>
      <c r="Q72" s="192"/>
      <c r="R72" s="84">
        <v>0</v>
      </c>
      <c r="S72" s="193"/>
      <c r="T72" s="194">
        <f t="shared" si="12"/>
        <v>0</v>
      </c>
      <c r="U72" s="63"/>
      <c r="V72" s="184"/>
      <c r="W72" s="184"/>
      <c r="X72" s="184"/>
      <c r="Y72" s="184"/>
      <c r="Z72" s="184"/>
      <c r="AA72" s="184"/>
      <c r="AB72" s="166"/>
      <c r="AC72" s="166"/>
      <c r="AD72" s="166"/>
      <c r="AE72" s="185"/>
      <c r="AF72" s="185"/>
      <c r="AG72" s="185"/>
      <c r="AH72" s="186"/>
    </row>
    <row r="73" spans="1:36" ht="15" customHeight="1" x14ac:dyDescent="0.2">
      <c r="A73" s="139"/>
      <c r="B73" s="202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271"/>
      <c r="O73" s="190"/>
      <c r="P73" s="191">
        <f t="shared" si="13"/>
        <v>0</v>
      </c>
      <c r="Q73" s="192"/>
      <c r="R73" s="84">
        <v>0</v>
      </c>
      <c r="S73" s="193"/>
      <c r="T73" s="194">
        <f t="shared" si="12"/>
        <v>0</v>
      </c>
      <c r="U73" s="63"/>
      <c r="V73" s="184"/>
      <c r="W73" s="184"/>
      <c r="X73" s="184"/>
      <c r="Y73" s="184"/>
      <c r="Z73" s="184"/>
      <c r="AA73" s="184"/>
      <c r="AB73" s="166"/>
      <c r="AC73" s="166"/>
      <c r="AD73" s="166"/>
      <c r="AE73" s="185"/>
      <c r="AF73" s="185"/>
      <c r="AG73" s="185"/>
      <c r="AH73" s="186"/>
    </row>
    <row r="74" spans="1:36" ht="15" customHeight="1" x14ac:dyDescent="0.2">
      <c r="A74" s="139"/>
      <c r="B74" s="202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271"/>
      <c r="O74" s="190"/>
      <c r="P74" s="191">
        <f t="shared" si="13"/>
        <v>0</v>
      </c>
      <c r="Q74" s="192"/>
      <c r="R74" s="84">
        <v>0</v>
      </c>
      <c r="S74" s="193"/>
      <c r="T74" s="194">
        <f t="shared" si="12"/>
        <v>0</v>
      </c>
      <c r="U74" s="63"/>
      <c r="V74" s="184"/>
      <c r="W74" s="184"/>
      <c r="X74" s="184"/>
      <c r="Y74" s="184"/>
      <c r="Z74" s="184"/>
      <c r="AA74" s="184"/>
      <c r="AB74" s="166"/>
      <c r="AC74" s="166"/>
      <c r="AD74" s="166"/>
      <c r="AE74" s="185"/>
      <c r="AF74" s="185"/>
      <c r="AG74" s="185"/>
      <c r="AH74" s="186"/>
    </row>
    <row r="75" spans="1:36" ht="15.75" customHeight="1" thickBot="1" x14ac:dyDescent="0.25">
      <c r="A75" s="139"/>
      <c r="B75" s="203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272"/>
      <c r="O75" s="204"/>
      <c r="P75" s="191">
        <f t="shared" si="13"/>
        <v>0</v>
      </c>
      <c r="Q75" s="205"/>
      <c r="R75" s="206">
        <v>0</v>
      </c>
      <c r="S75" s="207"/>
      <c r="T75" s="208">
        <f t="shared" si="12"/>
        <v>0</v>
      </c>
      <c r="U75" s="70"/>
      <c r="V75" s="184"/>
      <c r="W75" s="184"/>
      <c r="X75" s="184"/>
      <c r="Y75" s="184"/>
      <c r="Z75" s="184"/>
      <c r="AA75" s="184"/>
      <c r="AB75" s="166"/>
      <c r="AC75" s="166"/>
      <c r="AD75" s="166"/>
      <c r="AE75" s="185"/>
      <c r="AF75" s="185"/>
      <c r="AG75" s="185"/>
      <c r="AH75" s="186"/>
    </row>
    <row r="76" spans="1:36" ht="15.75" customHeight="1" x14ac:dyDescent="0.2">
      <c r="A76" s="139"/>
      <c r="B76" s="166"/>
      <c r="C76" s="166"/>
      <c r="D76" s="166"/>
      <c r="E76" s="166"/>
      <c r="F76" s="166"/>
      <c r="G76" s="166"/>
      <c r="H76" s="182"/>
      <c r="I76" s="183"/>
      <c r="J76" s="184"/>
      <c r="K76" s="184"/>
      <c r="L76" s="184"/>
      <c r="M76" s="198" t="s">
        <v>5</v>
      </c>
      <c r="N76" s="199">
        <f>SUM(N58:N75)</f>
        <v>0</v>
      </c>
      <c r="O76" s="195"/>
      <c r="P76" s="200">
        <f>SUM(P58:P75)</f>
        <v>0</v>
      </c>
      <c r="Q76" s="200"/>
      <c r="R76" s="200"/>
      <c r="S76" s="200"/>
      <c r="T76" s="201">
        <f>SUM(T58:T75)</f>
        <v>0</v>
      </c>
      <c r="U76" s="183"/>
      <c r="V76" s="184"/>
      <c r="W76" s="184"/>
      <c r="X76" s="184"/>
      <c r="Y76" s="184"/>
      <c r="Z76" s="184"/>
      <c r="AA76" s="184"/>
      <c r="AB76" s="166"/>
      <c r="AC76" s="166"/>
      <c r="AD76" s="166"/>
      <c r="AE76" s="185"/>
      <c r="AF76" s="185"/>
      <c r="AG76" s="185"/>
      <c r="AH76" s="186"/>
    </row>
    <row r="77" spans="1:36" x14ac:dyDescent="0.2">
      <c r="A77" s="139"/>
      <c r="B77" s="166"/>
      <c r="C77" s="166"/>
      <c r="D77" s="166"/>
      <c r="E77" s="166"/>
      <c r="F77" s="166"/>
      <c r="G77" s="166"/>
      <c r="H77" s="182"/>
      <c r="I77" s="183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3"/>
      <c r="V77" s="184"/>
      <c r="W77" s="184"/>
      <c r="X77" s="184"/>
      <c r="Y77" s="184"/>
      <c r="Z77" s="184"/>
      <c r="AA77" s="184"/>
      <c r="AB77" s="166"/>
      <c r="AC77" s="166"/>
      <c r="AD77" s="166"/>
      <c r="AE77" s="185"/>
      <c r="AF77" s="185"/>
      <c r="AG77" s="185"/>
      <c r="AH77" s="186"/>
    </row>
    <row r="78" spans="1:36" x14ac:dyDescent="0.2">
      <c r="A78" s="139"/>
      <c r="B78" s="166"/>
      <c r="C78" s="166"/>
      <c r="D78" s="166"/>
      <c r="E78" s="166"/>
      <c r="F78" s="166"/>
      <c r="G78" s="166"/>
      <c r="H78" s="182"/>
      <c r="I78" s="183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3"/>
      <c r="V78" s="184"/>
      <c r="W78" s="184"/>
      <c r="X78" s="184"/>
      <c r="Y78" s="184"/>
      <c r="Z78" s="184"/>
      <c r="AA78" s="184"/>
      <c r="AB78" s="166"/>
      <c r="AC78" s="166"/>
      <c r="AD78" s="166"/>
      <c r="AE78" s="185"/>
      <c r="AF78" s="185"/>
      <c r="AG78" s="185"/>
      <c r="AH78" s="186"/>
    </row>
    <row r="79" spans="1:36" x14ac:dyDescent="0.2">
      <c r="A79" s="139"/>
      <c r="B79" s="166"/>
      <c r="C79" s="166"/>
      <c r="D79" s="166"/>
      <c r="E79" s="166"/>
      <c r="F79" s="166"/>
      <c r="G79" s="166"/>
      <c r="H79" s="182"/>
      <c r="I79" s="183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3"/>
      <c r="V79" s="184"/>
      <c r="W79" s="184"/>
      <c r="X79" s="184"/>
      <c r="Y79" s="184"/>
      <c r="Z79" s="184"/>
      <c r="AA79" s="184"/>
      <c r="AB79" s="166"/>
      <c r="AC79" s="166"/>
      <c r="AD79" s="166"/>
      <c r="AE79" s="185"/>
      <c r="AF79" s="185"/>
      <c r="AG79" s="185"/>
      <c r="AH79" s="186"/>
    </row>
    <row r="80" spans="1:36" x14ac:dyDescent="0.2">
      <c r="A80" s="139"/>
      <c r="AJ80" s="172"/>
    </row>
    <row r="81" spans="1:9" x14ac:dyDescent="0.2">
      <c r="A81" s="139"/>
      <c r="B81" s="196" t="s">
        <v>46</v>
      </c>
    </row>
    <row r="82" spans="1:9" x14ac:dyDescent="0.2">
      <c r="A82" s="139"/>
      <c r="B82" s="258" t="s">
        <v>53</v>
      </c>
    </row>
    <row r="83" spans="1:9" x14ac:dyDescent="0.2">
      <c r="A83" s="139"/>
      <c r="B83" s="258" t="s">
        <v>52</v>
      </c>
      <c r="C83" s="197"/>
      <c r="D83" s="197"/>
      <c r="E83" s="197"/>
      <c r="F83" s="197"/>
      <c r="G83" s="197"/>
      <c r="H83" s="197"/>
      <c r="I83" s="197"/>
    </row>
    <row r="84" spans="1:9" x14ac:dyDescent="0.2">
      <c r="A84" s="139"/>
      <c r="B84" s="258" t="s">
        <v>54</v>
      </c>
      <c r="C84" s="197"/>
      <c r="D84" s="197"/>
      <c r="E84" s="197"/>
      <c r="F84" s="197"/>
      <c r="G84" s="197"/>
      <c r="H84" s="197"/>
      <c r="I84" s="197"/>
    </row>
    <row r="85" spans="1:9" x14ac:dyDescent="0.2">
      <c r="A85" s="139"/>
      <c r="B85" s="258" t="s">
        <v>55</v>
      </c>
      <c r="C85" s="197"/>
      <c r="D85" s="197"/>
      <c r="E85" s="197"/>
      <c r="F85" s="197"/>
      <c r="G85" s="197"/>
      <c r="H85" s="197"/>
      <c r="I85" s="197"/>
    </row>
    <row r="86" spans="1:9" x14ac:dyDescent="0.2">
      <c r="A86" s="139"/>
      <c r="B86" s="258" t="s">
        <v>56</v>
      </c>
      <c r="C86" s="197"/>
      <c r="D86" s="197"/>
      <c r="E86" s="197"/>
      <c r="F86" s="197"/>
      <c r="G86" s="197"/>
      <c r="H86" s="197"/>
      <c r="I86" s="197"/>
    </row>
    <row r="87" spans="1:9" x14ac:dyDescent="0.2">
      <c r="B87" s="259"/>
      <c r="C87" s="197"/>
      <c r="D87" s="197"/>
      <c r="E87" s="197"/>
      <c r="F87" s="197"/>
      <c r="G87" s="197"/>
      <c r="H87" s="197"/>
      <c r="I87" s="197"/>
    </row>
    <row r="88" spans="1:9" x14ac:dyDescent="0.2">
      <c r="A88" s="139"/>
      <c r="B88" s="260" t="s">
        <v>57</v>
      </c>
      <c r="C88" s="197"/>
      <c r="D88" s="197"/>
      <c r="E88" s="197"/>
      <c r="F88" s="197"/>
      <c r="G88" s="197"/>
      <c r="H88" s="197"/>
      <c r="I88" s="197"/>
    </row>
    <row r="89" spans="1:9" x14ac:dyDescent="0.2">
      <c r="A89" s="139"/>
      <c r="B89" s="261" t="s">
        <v>2</v>
      </c>
      <c r="C89" s="197"/>
      <c r="D89" s="197"/>
      <c r="E89" s="197"/>
      <c r="F89" s="197"/>
      <c r="G89" s="197"/>
      <c r="H89" s="197"/>
      <c r="I89" s="197"/>
    </row>
    <row r="90" spans="1:9" x14ac:dyDescent="0.2">
      <c r="A90" s="139"/>
      <c r="B90" s="261" t="s">
        <v>45</v>
      </c>
      <c r="C90" s="197"/>
      <c r="D90" s="197"/>
      <c r="E90" s="197"/>
      <c r="F90" s="197"/>
      <c r="G90" s="197"/>
      <c r="H90" s="197"/>
      <c r="I90" s="197"/>
    </row>
    <row r="91" spans="1:9" x14ac:dyDescent="0.2">
      <c r="A91" s="139"/>
      <c r="B91" s="261" t="s">
        <v>44</v>
      </c>
      <c r="C91" s="197"/>
      <c r="D91" s="197"/>
      <c r="E91" s="197"/>
      <c r="F91" s="197"/>
      <c r="G91" s="197"/>
      <c r="H91" s="197"/>
      <c r="I91" s="197"/>
    </row>
    <row r="92" spans="1:9" x14ac:dyDescent="0.2">
      <c r="B92" s="259"/>
      <c r="C92" s="197"/>
      <c r="D92" s="197"/>
      <c r="E92" s="197"/>
      <c r="F92" s="197"/>
      <c r="G92" s="197"/>
      <c r="H92" s="197"/>
      <c r="I92" s="197"/>
    </row>
    <row r="93" spans="1:9" x14ac:dyDescent="0.2">
      <c r="B93" s="260" t="s">
        <v>57</v>
      </c>
      <c r="C93" s="197"/>
      <c r="D93" s="197"/>
      <c r="E93" s="197"/>
      <c r="F93" s="197"/>
      <c r="G93" s="197"/>
      <c r="H93" s="197"/>
      <c r="I93" s="197"/>
    </row>
    <row r="94" spans="1:9" x14ac:dyDescent="0.2">
      <c r="B94" s="261" t="s">
        <v>51</v>
      </c>
      <c r="C94" s="197"/>
      <c r="D94" s="197"/>
      <c r="E94" s="197"/>
      <c r="F94" s="197"/>
      <c r="G94" s="197"/>
      <c r="H94" s="197"/>
      <c r="I94" s="197"/>
    </row>
    <row r="95" spans="1:9" x14ac:dyDescent="0.2">
      <c r="B95" s="261" t="s">
        <v>58</v>
      </c>
      <c r="C95" s="197"/>
      <c r="D95" s="197"/>
      <c r="E95" s="197"/>
      <c r="F95" s="197"/>
      <c r="G95" s="197"/>
      <c r="H95" s="197"/>
      <c r="I95" s="197"/>
    </row>
    <row r="96" spans="1:9" x14ac:dyDescent="0.2">
      <c r="B96" s="261" t="s">
        <v>59</v>
      </c>
      <c r="C96" s="197"/>
      <c r="D96" s="197"/>
      <c r="E96" s="197"/>
      <c r="F96" s="197"/>
      <c r="G96" s="197"/>
      <c r="H96" s="197"/>
      <c r="I96" s="197"/>
    </row>
    <row r="97" spans="2:9" x14ac:dyDescent="0.2">
      <c r="B97" s="240"/>
      <c r="C97" s="197"/>
      <c r="D97" s="197"/>
      <c r="E97" s="197"/>
      <c r="F97" s="197"/>
      <c r="G97" s="197"/>
      <c r="H97" s="197"/>
      <c r="I97" s="197"/>
    </row>
    <row r="98" spans="2:9" x14ac:dyDescent="0.2">
      <c r="B98" s="240"/>
      <c r="C98" s="197"/>
      <c r="D98" s="197"/>
      <c r="E98" s="197"/>
      <c r="F98" s="197"/>
      <c r="G98" s="197"/>
      <c r="H98" s="197"/>
      <c r="I98" s="197"/>
    </row>
    <row r="99" spans="2:9" x14ac:dyDescent="0.2">
      <c r="B99" s="197"/>
      <c r="C99" s="197"/>
      <c r="D99" s="197"/>
      <c r="E99" s="197"/>
      <c r="F99" s="197"/>
      <c r="G99" s="197"/>
      <c r="H99" s="197"/>
      <c r="I99" s="197"/>
    </row>
    <row r="100" spans="2:9" x14ac:dyDescent="0.2">
      <c r="B100" s="197"/>
      <c r="C100" s="197"/>
      <c r="D100" s="197"/>
      <c r="E100" s="197"/>
      <c r="F100" s="197"/>
      <c r="G100" s="197"/>
      <c r="H100" s="197"/>
      <c r="I100" s="197"/>
    </row>
    <row r="101" spans="2:9" x14ac:dyDescent="0.2">
      <c r="B101" s="197"/>
      <c r="C101" s="197"/>
      <c r="D101" s="197"/>
      <c r="E101" s="197"/>
      <c r="F101" s="197"/>
      <c r="G101" s="197"/>
      <c r="H101" s="197"/>
      <c r="I101" s="197"/>
    </row>
    <row r="102" spans="2:9" x14ac:dyDescent="0.2">
      <c r="B102" s="197"/>
      <c r="C102" s="197"/>
      <c r="D102" s="197"/>
      <c r="E102" s="197"/>
      <c r="F102" s="197"/>
      <c r="G102" s="197"/>
      <c r="H102" s="197"/>
      <c r="I102" s="197"/>
    </row>
    <row r="103" spans="2:9" x14ac:dyDescent="0.2">
      <c r="B103" s="197"/>
      <c r="C103" s="197"/>
      <c r="D103" s="197"/>
      <c r="E103" s="197"/>
      <c r="F103" s="197"/>
      <c r="G103" s="197"/>
      <c r="H103" s="197"/>
      <c r="I103" s="197"/>
    </row>
    <row r="104" spans="2:9" x14ac:dyDescent="0.2">
      <c r="B104" s="197"/>
      <c r="C104" s="197"/>
      <c r="D104" s="197"/>
      <c r="E104" s="197"/>
      <c r="F104" s="197"/>
      <c r="G104" s="197"/>
      <c r="H104" s="197"/>
      <c r="I104" s="197"/>
    </row>
    <row r="105" spans="2:9" x14ac:dyDescent="0.2">
      <c r="B105" s="197"/>
      <c r="C105" s="197"/>
      <c r="D105" s="197"/>
      <c r="E105" s="197"/>
      <c r="F105" s="197"/>
      <c r="G105" s="197"/>
      <c r="H105" s="197"/>
      <c r="I105" s="197"/>
    </row>
    <row r="106" spans="2:9" x14ac:dyDescent="0.2">
      <c r="B106" s="197"/>
      <c r="C106" s="197"/>
      <c r="D106" s="197"/>
      <c r="E106" s="197"/>
      <c r="F106" s="197"/>
      <c r="G106" s="197"/>
      <c r="H106" s="197"/>
      <c r="I106" s="197"/>
    </row>
    <row r="107" spans="2:9" x14ac:dyDescent="0.2">
      <c r="B107" s="197"/>
      <c r="C107" s="197"/>
      <c r="D107" s="197"/>
      <c r="E107" s="197"/>
      <c r="F107" s="197"/>
      <c r="G107" s="197"/>
      <c r="H107" s="197"/>
      <c r="I107" s="197"/>
    </row>
  </sheetData>
  <sheetProtection algorithmName="SHA-512" hashValue="GPO/FKCihx3X1F+xVTmwXACv+Q3q6XQehLZqiTzIsa3DImtETdtZPDfBbMSNPNoJzYZWTCmhmyiMGQLUFX8kAQ==" saltValue="vymQyA+Zp4HV3sHxxPzvOw==" spinCount="100000" sheet="1" objects="1" scenarios="1" selectLockedCells="1"/>
  <mergeCells count="70">
    <mergeCell ref="C73:M73"/>
    <mergeCell ref="C74:M74"/>
    <mergeCell ref="C75:M75"/>
    <mergeCell ref="B55:U55"/>
    <mergeCell ref="C67:M67"/>
    <mergeCell ref="C68:M68"/>
    <mergeCell ref="C69:M69"/>
    <mergeCell ref="C70:M70"/>
    <mergeCell ref="C71:M71"/>
    <mergeCell ref="C72:M72"/>
    <mergeCell ref="C61:M61"/>
    <mergeCell ref="C62:M62"/>
    <mergeCell ref="C63:M63"/>
    <mergeCell ref="C64:M64"/>
    <mergeCell ref="C65:M65"/>
    <mergeCell ref="C66:M66"/>
    <mergeCell ref="C58:M58"/>
    <mergeCell ref="C59:M59"/>
    <mergeCell ref="C60:M60"/>
    <mergeCell ref="T7:T9"/>
    <mergeCell ref="P7:R7"/>
    <mergeCell ref="D47:E47"/>
    <mergeCell ref="D48:E48"/>
    <mergeCell ref="D49:E49"/>
    <mergeCell ref="D50:E50"/>
    <mergeCell ref="D51:E51"/>
    <mergeCell ref="D52:E52"/>
    <mergeCell ref="B46:E46"/>
    <mergeCell ref="T56:T57"/>
    <mergeCell ref="I6:T6"/>
    <mergeCell ref="U6:W6"/>
    <mergeCell ref="I5:W5"/>
    <mergeCell ref="B5:H6"/>
    <mergeCell ref="B7:B9"/>
    <mergeCell ref="C7:C9"/>
    <mergeCell ref="D7:D9"/>
    <mergeCell ref="E7:E9"/>
    <mergeCell ref="F7:F9"/>
    <mergeCell ref="G7:G9"/>
    <mergeCell ref="H7:H9"/>
    <mergeCell ref="P8:P9"/>
    <mergeCell ref="AN6:AN9"/>
    <mergeCell ref="I7:I9"/>
    <mergeCell ref="J7:J9"/>
    <mergeCell ref="K7:K9"/>
    <mergeCell ref="L7:L9"/>
    <mergeCell ref="M7:M9"/>
    <mergeCell ref="N7:N9"/>
    <mergeCell ref="AE6:AE9"/>
    <mergeCell ref="AF6:AF9"/>
    <mergeCell ref="AG6:AG9"/>
    <mergeCell ref="AJ6:AJ9"/>
    <mergeCell ref="AK6:AK9"/>
    <mergeCell ref="AL6:AL9"/>
    <mergeCell ref="Z5:Z9"/>
    <mergeCell ref="AA5:AA9"/>
    <mergeCell ref="AM6:AM9"/>
    <mergeCell ref="AA2:AC2"/>
    <mergeCell ref="W7:W9"/>
    <mergeCell ref="U7:U9"/>
    <mergeCell ref="V7:V9"/>
    <mergeCell ref="X5:X9"/>
    <mergeCell ref="Y5:Y8"/>
    <mergeCell ref="AB5:AB9"/>
    <mergeCell ref="AC5:AC9"/>
    <mergeCell ref="U56:U57"/>
    <mergeCell ref="B56:B57"/>
    <mergeCell ref="C56:M57"/>
    <mergeCell ref="N56:N57"/>
    <mergeCell ref="R56:R57"/>
  </mergeCells>
  <conditionalFormatting sqref="W10:X10 W10:W43">
    <cfRule type="cellIs" dxfId="3" priority="6" operator="lessThan">
      <formula>0</formula>
    </cfRule>
  </conditionalFormatting>
  <conditionalFormatting sqref="W10:W42">
    <cfRule type="cellIs" dxfId="2" priority="3" operator="equal">
      <formula>"na"</formula>
    </cfRule>
  </conditionalFormatting>
  <conditionalFormatting sqref="T10:T42">
    <cfRule type="cellIs" dxfId="1" priority="1" operator="equal">
      <formula>"na"</formula>
    </cfRule>
  </conditionalFormatting>
  <conditionalFormatting sqref="T10:T42">
    <cfRule type="cellIs" dxfId="0" priority="2" operator="lessThan">
      <formula>0</formula>
    </cfRule>
  </conditionalFormatting>
  <dataValidations count="6">
    <dataValidation type="list" allowBlank="1" showInputMessage="1" showErrorMessage="1" sqref="AC10:AC43 U58:U75">
      <formula1>$B$89:$B$91</formula1>
    </dataValidation>
    <dataValidation type="list" allowBlank="1" showInputMessage="1" showErrorMessage="1" sqref="E43">
      <formula1>$B$82:$B$86</formula1>
    </dataValidation>
    <dataValidation type="list" allowBlank="1" showInputMessage="1" showErrorMessage="1" promptTitle="Inf." prompt="CT - Contrato de trabalho_x000a_PS - Prestação de Serviços_x000a_P - Técnico cedido por uma entidade parceira" sqref="D10:D43">
      <formula1>$B$94:$B$96</formula1>
    </dataValidation>
    <dataValidation allowBlank="1" showInputMessage="1" showErrorMessage="1" prompt="Indicar o número de horas por semana que o técnico trabalha no projeto" sqref="H10:H43"/>
    <dataValidation type="list" allowBlank="1" showInputMessage="1" showErrorMessage="1" sqref="B58:B75">
      <formula1>$B$10:$B$42</formula1>
    </dataValidation>
    <dataValidation type="list" allowBlank="1" showInputMessage="1" showErrorMessage="1" sqref="E10:E42">
      <formula1>$B$82:$B$85</formula1>
    </dataValidation>
  </dataValidations>
  <pageMargins left="0.7" right="0.7" top="0.75" bottom="0.75" header="0.3" footer="0.3"/>
  <pageSetup paperSize="9" scale="45" orientation="landscape" r:id="rId1"/>
  <headerFooter>
    <oddFooter>&amp;C&amp;"-,Negrito"&amp;12 1&amp;R&amp;D</oddFooter>
  </headerFooter>
  <ignoredErrors>
    <ignoredError sqref="T43 W43 P76 T58:T75 K43 L43:N43 K22:K42 T10:T42 W10:W42 Y43 Z10:Z43 Y11:Y4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K92"/>
  <sheetViews>
    <sheetView showGridLines="0" showRowColHeaders="0" zoomScale="130" zoomScaleNormal="130" workbookViewId="0">
      <selection activeCell="D66" sqref="D66:F66"/>
    </sheetView>
  </sheetViews>
  <sheetFormatPr defaultColWidth="12.5703125" defaultRowHeight="15" x14ac:dyDescent="0.25"/>
  <cols>
    <col min="1" max="1" width="2.7109375" style="1" customWidth="1"/>
    <col min="2" max="2" width="38.42578125" style="2" customWidth="1"/>
    <col min="3" max="3" width="16.42578125" style="3" customWidth="1"/>
    <col min="4" max="5" width="16.42578125" style="4" customWidth="1"/>
    <col min="6" max="6" width="16.42578125" style="3" customWidth="1"/>
    <col min="7" max="7" width="1.140625" style="1" customWidth="1"/>
    <col min="8" max="8" width="1" style="5" customWidth="1"/>
  </cols>
  <sheetData>
    <row r="1" spans="1:10" ht="9.75" customHeight="1" x14ac:dyDescent="0.25"/>
    <row r="2" spans="1:10" ht="21" customHeight="1" x14ac:dyDescent="0.25">
      <c r="B2" s="6"/>
      <c r="C2" s="7"/>
      <c r="D2" s="383" t="s">
        <v>38</v>
      </c>
      <c r="E2" s="383"/>
      <c r="F2" s="384"/>
    </row>
    <row r="3" spans="1:10" ht="21" customHeight="1" x14ac:dyDescent="0.25">
      <c r="B3" s="8"/>
      <c r="C3" s="9"/>
      <c r="D3" s="10"/>
      <c r="E3" s="10"/>
      <c r="F3" s="11"/>
    </row>
    <row r="4" spans="1:10" ht="3.75" customHeight="1" x14ac:dyDescent="0.25"/>
    <row r="5" spans="1:10" ht="27" customHeight="1" thickBot="1" x14ac:dyDescent="0.3">
      <c r="B5" s="49"/>
      <c r="C5" s="50"/>
      <c r="D5" s="396" t="s">
        <v>39</v>
      </c>
      <c r="E5" s="396"/>
      <c r="F5" s="51"/>
      <c r="G5" s="13"/>
      <c r="H5" s="13"/>
      <c r="I5" s="14"/>
      <c r="J5" s="14"/>
    </row>
    <row r="6" spans="1:10" ht="18" customHeight="1" thickBot="1" x14ac:dyDescent="0.3">
      <c r="B6" s="52"/>
      <c r="C6" s="12"/>
      <c r="D6" s="397">
        <v>0</v>
      </c>
      <c r="E6" s="398"/>
      <c r="F6" s="53"/>
      <c r="G6" s="13"/>
      <c r="H6" s="13"/>
      <c r="I6" s="14"/>
      <c r="J6" s="14"/>
    </row>
    <row r="7" spans="1:10" ht="4.5" customHeight="1" x14ac:dyDescent="0.25">
      <c r="B7" s="385"/>
      <c r="C7" s="386"/>
      <c r="D7" s="387"/>
      <c r="E7" s="387"/>
      <c r="F7" s="388"/>
      <c r="G7" s="15"/>
      <c r="H7" s="15"/>
      <c r="I7" s="15"/>
      <c r="J7" s="15"/>
    </row>
    <row r="8" spans="1:10" ht="6" customHeight="1" x14ac:dyDescent="0.25">
      <c r="B8" s="16"/>
    </row>
    <row r="9" spans="1:10" ht="23.25" customHeight="1" x14ac:dyDescent="0.25">
      <c r="A9" s="4"/>
      <c r="B9" s="17" t="s">
        <v>1</v>
      </c>
      <c r="C9" s="17" t="s">
        <v>2</v>
      </c>
      <c r="D9" s="18" t="s">
        <v>3</v>
      </c>
      <c r="E9" s="18" t="s">
        <v>4</v>
      </c>
      <c r="F9" s="17" t="s">
        <v>5</v>
      </c>
      <c r="G9" s="4"/>
      <c r="H9" s="19"/>
    </row>
    <row r="10" spans="1:10" ht="18.75" customHeight="1" x14ac:dyDescent="0.25">
      <c r="B10" s="20" t="s">
        <v>145</v>
      </c>
      <c r="C10" s="21"/>
      <c r="D10" s="22"/>
      <c r="E10" s="22"/>
      <c r="F10" s="21"/>
    </row>
    <row r="11" spans="1:10" ht="14.45" customHeight="1" x14ac:dyDescent="0.25">
      <c r="B11" s="23" t="s">
        <v>6</v>
      </c>
      <c r="C11" s="24">
        <f>'Encargos com pessoal'!AK10</f>
        <v>0</v>
      </c>
      <c r="D11" s="24">
        <f>'Encargos com pessoal'!AL10</f>
        <v>0</v>
      </c>
      <c r="E11" s="24">
        <f>'Encargos com pessoal'!AM10</f>
        <v>0</v>
      </c>
      <c r="F11" s="25">
        <f>(C11+D11+E11)</f>
        <v>0</v>
      </c>
    </row>
    <row r="12" spans="1:10" ht="14.45" customHeight="1" x14ac:dyDescent="0.25">
      <c r="B12" s="23" t="s">
        <v>7</v>
      </c>
      <c r="C12" s="24">
        <f>'Encargos com pessoal'!AK11</f>
        <v>0</v>
      </c>
      <c r="D12" s="24">
        <f>'Encargos com pessoal'!AL11</f>
        <v>0</v>
      </c>
      <c r="E12" s="24">
        <f>'Encargos com pessoal'!AM11</f>
        <v>0</v>
      </c>
      <c r="F12" s="25">
        <f>(C12+D12+E12)</f>
        <v>0</v>
      </c>
    </row>
    <row r="13" spans="1:10" ht="14.45" customHeight="1" x14ac:dyDescent="0.25">
      <c r="B13" s="23" t="s">
        <v>126</v>
      </c>
      <c r="C13" s="24">
        <f>'Encargos com pessoal'!AK12</f>
        <v>0</v>
      </c>
      <c r="D13" s="24">
        <f>'Encargos com pessoal'!AL12</f>
        <v>0</v>
      </c>
      <c r="E13" s="24">
        <f>'Encargos com pessoal'!AM12</f>
        <v>0</v>
      </c>
      <c r="F13" s="25">
        <f>(C13+D13+E13)</f>
        <v>0</v>
      </c>
    </row>
    <row r="14" spans="1:10" ht="14.45" customHeight="1" x14ac:dyDescent="0.25">
      <c r="B14" s="26" t="s">
        <v>127</v>
      </c>
      <c r="C14" s="24">
        <f>'Encargos com pessoal'!AK13</f>
        <v>0</v>
      </c>
      <c r="D14" s="24">
        <f>'Encargos com pessoal'!AL13</f>
        <v>0</v>
      </c>
      <c r="E14" s="24">
        <f>'Encargos com pessoal'!AM13</f>
        <v>0</v>
      </c>
      <c r="F14" s="25">
        <f>(C14+D14+E14)</f>
        <v>0</v>
      </c>
    </row>
    <row r="15" spans="1:10" ht="14.45" customHeight="1" x14ac:dyDescent="0.25">
      <c r="A15"/>
      <c r="B15" s="23" t="s">
        <v>161</v>
      </c>
      <c r="C15" s="24">
        <f>'Encargos com pessoal'!AK14</f>
        <v>0</v>
      </c>
      <c r="D15" s="24">
        <f>'Encargos com pessoal'!AL14</f>
        <v>0</v>
      </c>
      <c r="E15" s="24">
        <f>'Encargos com pessoal'!AM14</f>
        <v>0</v>
      </c>
      <c r="F15" s="25">
        <f>(C15+D15+E15)</f>
        <v>0</v>
      </c>
      <c r="H15" s="1"/>
    </row>
    <row r="16" spans="1:10" ht="14.45" customHeight="1" x14ac:dyDescent="0.25">
      <c r="A16"/>
      <c r="B16" s="27" t="s">
        <v>8</v>
      </c>
      <c r="C16" s="28">
        <f t="shared" ref="C16:F16" si="0">SUM(C11:C15)</f>
        <v>0</v>
      </c>
      <c r="D16" s="28">
        <f t="shared" si="0"/>
        <v>0</v>
      </c>
      <c r="E16" s="28">
        <f t="shared" si="0"/>
        <v>0</v>
      </c>
      <c r="F16" s="28">
        <f t="shared" si="0"/>
        <v>0</v>
      </c>
    </row>
    <row r="17" spans="1:8" ht="18.75" customHeight="1" x14ac:dyDescent="0.25">
      <c r="A17"/>
      <c r="B17" s="20" t="s">
        <v>146</v>
      </c>
      <c r="C17" s="29"/>
      <c r="D17" s="29"/>
      <c r="E17" s="29"/>
      <c r="F17" s="30"/>
    </row>
    <row r="18" spans="1:8" x14ac:dyDescent="0.25">
      <c r="A18"/>
      <c r="B18" s="128" t="s">
        <v>9</v>
      </c>
      <c r="C18" s="24"/>
      <c r="D18" s="127"/>
      <c r="E18" s="31">
        <v>0</v>
      </c>
      <c r="F18" s="25">
        <f>E18</f>
        <v>0</v>
      </c>
    </row>
    <row r="19" spans="1:8" x14ac:dyDescent="0.25">
      <c r="A19"/>
      <c r="B19" s="128" t="s">
        <v>10</v>
      </c>
      <c r="C19" s="24"/>
      <c r="D19" s="127"/>
      <c r="E19" s="31">
        <v>0</v>
      </c>
      <c r="F19" s="25">
        <f>E19</f>
        <v>0</v>
      </c>
    </row>
    <row r="20" spans="1:8" x14ac:dyDescent="0.25">
      <c r="A20"/>
      <c r="B20" s="26" t="s">
        <v>11</v>
      </c>
      <c r="C20" s="125">
        <v>0</v>
      </c>
      <c r="D20" s="31">
        <v>0</v>
      </c>
      <c r="E20" s="31">
        <v>0</v>
      </c>
      <c r="F20" s="25">
        <f>(C20+D20+E20)</f>
        <v>0</v>
      </c>
    </row>
    <row r="21" spans="1:8" x14ac:dyDescent="0.25">
      <c r="A21"/>
      <c r="B21" s="128" t="s">
        <v>128</v>
      </c>
      <c r="C21" s="24"/>
      <c r="D21" s="127"/>
      <c r="E21" s="31">
        <v>0</v>
      </c>
      <c r="F21" s="25">
        <f>E21</f>
        <v>0</v>
      </c>
    </row>
    <row r="22" spans="1:8" x14ac:dyDescent="0.25">
      <c r="A22"/>
      <c r="B22" s="26" t="s">
        <v>12</v>
      </c>
      <c r="C22" s="125">
        <v>0</v>
      </c>
      <c r="D22" s="31">
        <v>0</v>
      </c>
      <c r="E22" s="31">
        <v>0</v>
      </c>
      <c r="F22" s="25">
        <f t="shared" ref="F22:F27" si="1">(C22+D22+E22)</f>
        <v>0</v>
      </c>
    </row>
    <row r="23" spans="1:8" x14ac:dyDescent="0.25">
      <c r="A23"/>
      <c r="B23" s="26" t="s">
        <v>13</v>
      </c>
      <c r="C23" s="125">
        <v>0</v>
      </c>
      <c r="D23" s="31">
        <v>0</v>
      </c>
      <c r="E23" s="31">
        <v>0</v>
      </c>
      <c r="F23" s="25">
        <f t="shared" si="1"/>
        <v>0</v>
      </c>
    </row>
    <row r="24" spans="1:8" x14ac:dyDescent="0.25">
      <c r="A24"/>
      <c r="B24" s="26" t="s">
        <v>14</v>
      </c>
      <c r="C24" s="125">
        <v>0</v>
      </c>
      <c r="D24" s="31">
        <v>0</v>
      </c>
      <c r="E24" s="31">
        <v>0</v>
      </c>
      <c r="F24" s="25">
        <f t="shared" si="1"/>
        <v>0</v>
      </c>
    </row>
    <row r="25" spans="1:8" x14ac:dyDescent="0.25">
      <c r="A25"/>
      <c r="B25" s="26" t="s">
        <v>15</v>
      </c>
      <c r="C25" s="125">
        <v>0</v>
      </c>
      <c r="D25" s="31">
        <v>0</v>
      </c>
      <c r="E25" s="31">
        <v>0</v>
      </c>
      <c r="F25" s="25">
        <f t="shared" si="1"/>
        <v>0</v>
      </c>
    </row>
    <row r="26" spans="1:8" x14ac:dyDescent="0.25">
      <c r="A26"/>
      <c r="B26" s="128" t="s">
        <v>132</v>
      </c>
      <c r="C26" s="24"/>
      <c r="D26" s="127"/>
      <c r="E26" s="31">
        <v>0</v>
      </c>
      <c r="F26" s="25">
        <v>0</v>
      </c>
    </row>
    <row r="27" spans="1:8" x14ac:dyDescent="0.25">
      <c r="A27"/>
      <c r="B27" s="26" t="s">
        <v>148</v>
      </c>
      <c r="C27" s="125">
        <v>0</v>
      </c>
      <c r="D27" s="31">
        <v>0</v>
      </c>
      <c r="E27" s="31">
        <v>0</v>
      </c>
      <c r="F27" s="25">
        <f t="shared" si="1"/>
        <v>0</v>
      </c>
    </row>
    <row r="28" spans="1:8" x14ac:dyDescent="0.25">
      <c r="A28"/>
      <c r="B28" s="128" t="s">
        <v>16</v>
      </c>
      <c r="C28" s="24"/>
      <c r="D28" s="127"/>
      <c r="E28" s="31">
        <v>0</v>
      </c>
      <c r="F28" s="25">
        <f>E28</f>
        <v>0</v>
      </c>
    </row>
    <row r="29" spans="1:8" x14ac:dyDescent="0.25">
      <c r="A29"/>
      <c r="B29" s="26" t="s">
        <v>129</v>
      </c>
      <c r="C29" s="125">
        <v>0</v>
      </c>
      <c r="D29" s="31">
        <v>0</v>
      </c>
      <c r="E29" s="31">
        <v>0</v>
      </c>
      <c r="F29" s="25">
        <f>(C29+D29+E29)</f>
        <v>0</v>
      </c>
    </row>
    <row r="30" spans="1:8" x14ac:dyDescent="0.25">
      <c r="A30"/>
      <c r="B30" s="128" t="s">
        <v>130</v>
      </c>
      <c r="C30" s="24"/>
      <c r="D30" s="127"/>
      <c r="E30" s="31">
        <v>0</v>
      </c>
      <c r="F30" s="25">
        <f>E30</f>
        <v>0</v>
      </c>
      <c r="G30"/>
      <c r="H30"/>
    </row>
    <row r="31" spans="1:8" x14ac:dyDescent="0.25">
      <c r="A31"/>
      <c r="B31" s="128" t="s">
        <v>131</v>
      </c>
      <c r="C31" s="24"/>
      <c r="D31" s="127"/>
      <c r="E31" s="31">
        <v>0</v>
      </c>
      <c r="F31" s="25">
        <f>E31</f>
        <v>0</v>
      </c>
      <c r="G31"/>
      <c r="H31"/>
    </row>
    <row r="32" spans="1:8" x14ac:dyDescent="0.25">
      <c r="A32"/>
      <c r="B32" s="128" t="s">
        <v>17</v>
      </c>
      <c r="C32" s="24"/>
      <c r="D32" s="127"/>
      <c r="E32" s="31">
        <v>0</v>
      </c>
      <c r="F32" s="25">
        <f>E32</f>
        <v>0</v>
      </c>
      <c r="G32"/>
      <c r="H32"/>
    </row>
    <row r="33" spans="1:11" x14ac:dyDescent="0.25">
      <c r="A33"/>
      <c r="B33" s="26" t="s">
        <v>147</v>
      </c>
      <c r="C33" s="125">
        <v>0</v>
      </c>
      <c r="D33" s="31">
        <v>0</v>
      </c>
      <c r="E33" s="31">
        <v>0</v>
      </c>
      <c r="F33" s="25">
        <f t="shared" ref="F33:F40" si="2">(C33+D33+E33)</f>
        <v>0</v>
      </c>
      <c r="G33"/>
      <c r="H33"/>
    </row>
    <row r="34" spans="1:11" x14ac:dyDescent="0.25">
      <c r="A34"/>
      <c r="B34" s="26" t="s">
        <v>144</v>
      </c>
      <c r="C34" s="125">
        <v>0</v>
      </c>
      <c r="D34" s="31">
        <v>0</v>
      </c>
      <c r="E34" s="31">
        <v>0</v>
      </c>
      <c r="F34" s="25">
        <f t="shared" si="2"/>
        <v>0</v>
      </c>
      <c r="G34"/>
      <c r="H34"/>
    </row>
    <row r="35" spans="1:11" x14ac:dyDescent="0.25">
      <c r="A35"/>
      <c r="B35" s="26" t="s">
        <v>18</v>
      </c>
      <c r="C35" s="125">
        <v>0</v>
      </c>
      <c r="D35" s="31">
        <v>0</v>
      </c>
      <c r="E35" s="31">
        <v>0</v>
      </c>
      <c r="F35" s="25">
        <f t="shared" si="2"/>
        <v>0</v>
      </c>
      <c r="G35"/>
      <c r="H35"/>
    </row>
    <row r="36" spans="1:11" ht="15" customHeight="1" x14ac:dyDescent="0.25">
      <c r="A36"/>
      <c r="B36" s="128" t="s">
        <v>121</v>
      </c>
      <c r="C36" s="24"/>
      <c r="D36" s="127"/>
      <c r="E36" s="31">
        <v>0</v>
      </c>
      <c r="F36" s="25">
        <f>E36</f>
        <v>0</v>
      </c>
      <c r="G36"/>
      <c r="H36"/>
    </row>
    <row r="37" spans="1:11" x14ac:dyDescent="0.25">
      <c r="A37"/>
      <c r="B37" s="26" t="s">
        <v>143</v>
      </c>
      <c r="C37" s="125">
        <v>0</v>
      </c>
      <c r="D37" s="31">
        <v>0</v>
      </c>
      <c r="E37" s="31">
        <v>0</v>
      </c>
      <c r="F37" s="25">
        <f t="shared" si="2"/>
        <v>0</v>
      </c>
      <c r="G37"/>
      <c r="H37"/>
    </row>
    <row r="38" spans="1:11" x14ac:dyDescent="0.25">
      <c r="A38"/>
      <c r="B38" s="26" t="s">
        <v>19</v>
      </c>
      <c r="C38" s="125">
        <v>0</v>
      </c>
      <c r="D38" s="31">
        <v>0</v>
      </c>
      <c r="E38" s="31">
        <v>0</v>
      </c>
      <c r="F38" s="25">
        <f t="shared" si="2"/>
        <v>0</v>
      </c>
      <c r="G38"/>
      <c r="H38"/>
    </row>
    <row r="39" spans="1:11" x14ac:dyDescent="0.25">
      <c r="A39"/>
      <c r="B39" s="26" t="s">
        <v>20</v>
      </c>
      <c r="C39" s="125">
        <v>0</v>
      </c>
      <c r="D39" s="31">
        <v>0</v>
      </c>
      <c r="E39" s="31">
        <v>0</v>
      </c>
      <c r="F39" s="25">
        <f t="shared" si="2"/>
        <v>0</v>
      </c>
      <c r="G39"/>
      <c r="H39"/>
    </row>
    <row r="40" spans="1:11" x14ac:dyDescent="0.25">
      <c r="A40"/>
      <c r="B40" s="26" t="s">
        <v>21</v>
      </c>
      <c r="C40" s="125">
        <v>0</v>
      </c>
      <c r="D40" s="31">
        <v>0</v>
      </c>
      <c r="E40" s="31">
        <v>0</v>
      </c>
      <c r="F40" s="25">
        <f t="shared" si="2"/>
        <v>0</v>
      </c>
      <c r="G40"/>
      <c r="H40"/>
    </row>
    <row r="41" spans="1:11" x14ac:dyDescent="0.25">
      <c r="B41" s="128" t="s">
        <v>22</v>
      </c>
      <c r="C41" s="24"/>
      <c r="D41" s="31"/>
      <c r="E41" s="31">
        <v>0</v>
      </c>
      <c r="F41" s="25">
        <f>E41</f>
        <v>0</v>
      </c>
    </row>
    <row r="42" spans="1:11" x14ac:dyDescent="0.25">
      <c r="B42" s="27" t="s">
        <v>23</v>
      </c>
      <c r="C42" s="28">
        <f t="shared" ref="C42:F42" si="3">SUM(C18:C41)</f>
        <v>0</v>
      </c>
      <c r="D42" s="28">
        <f t="shared" si="3"/>
        <v>0</v>
      </c>
      <c r="E42" s="28">
        <f t="shared" si="3"/>
        <v>0</v>
      </c>
      <c r="F42" s="28">
        <f t="shared" si="3"/>
        <v>0</v>
      </c>
    </row>
    <row r="43" spans="1:11" x14ac:dyDescent="0.25">
      <c r="B43" s="20" t="s">
        <v>24</v>
      </c>
      <c r="C43" s="29"/>
      <c r="D43" s="29"/>
      <c r="E43" s="29"/>
      <c r="F43" s="29"/>
    </row>
    <row r="44" spans="1:11" x14ac:dyDescent="0.25">
      <c r="B44" s="32" t="s">
        <v>25</v>
      </c>
      <c r="C44" s="33">
        <f>C11+C12+C13+C23+C35+C38+C39+C40</f>
        <v>0</v>
      </c>
      <c r="D44" s="33">
        <f>D11+D12+D13+D23+D35+D38+D39+D40</f>
        <v>0</v>
      </c>
      <c r="E44" s="33">
        <f>E11+E12+E13+E23+E35+E38+E39+E40</f>
        <v>0</v>
      </c>
      <c r="F44" s="92">
        <f>C44+D44+E44</f>
        <v>0</v>
      </c>
      <c r="H44" s="34"/>
      <c r="I44" s="40"/>
    </row>
    <row r="45" spans="1:11" x14ac:dyDescent="0.25">
      <c r="B45" s="35" t="s">
        <v>26</v>
      </c>
      <c r="C45" s="33">
        <f>C14+C20+C22+C24+C25+C27+C29+C33+C34+C37+C15</f>
        <v>0</v>
      </c>
      <c r="D45" s="33">
        <f t="shared" ref="D45:E45" si="4">D14+D20+D22+D24+D25+D27+D29+D33+D34+D37+D15</f>
        <v>0</v>
      </c>
      <c r="E45" s="33">
        <f t="shared" si="4"/>
        <v>0</v>
      </c>
      <c r="F45" s="92">
        <f>C45+D45+E45</f>
        <v>0</v>
      </c>
      <c r="H45" s="34"/>
      <c r="K45" s="40"/>
    </row>
    <row r="46" spans="1:11" x14ac:dyDescent="0.25">
      <c r="B46" s="32" t="s">
        <v>27</v>
      </c>
      <c r="C46" s="36">
        <f>C44+C45</f>
        <v>0</v>
      </c>
      <c r="D46" s="36">
        <f>D44+D45</f>
        <v>0</v>
      </c>
      <c r="E46" s="36">
        <f>E44+E45+E36+E32+E31+E30+E28+E26+E21+E19+E18+E41</f>
        <v>0</v>
      </c>
      <c r="F46" s="93">
        <f>C46+D46+E46</f>
        <v>0</v>
      </c>
      <c r="H46" s="37"/>
    </row>
    <row r="47" spans="1:11" x14ac:dyDescent="0.25">
      <c r="B47" s="38" t="s">
        <v>28</v>
      </c>
      <c r="C47" s="389">
        <f>IF(C45+D45&gt;((C44+D44)*0.2)/0.8,((C44+D44)*0.2)/0.8,C45+D45)</f>
        <v>0</v>
      </c>
      <c r="D47" s="390"/>
      <c r="E47" s="390"/>
      <c r="F47" s="391"/>
      <c r="H47" s="37"/>
    </row>
    <row r="48" spans="1:11" x14ac:dyDescent="0.25">
      <c r="B48" s="39" t="s">
        <v>29</v>
      </c>
      <c r="C48" s="392">
        <f>C44+D44+C47</f>
        <v>0</v>
      </c>
      <c r="D48" s="392"/>
      <c r="E48" s="392"/>
      <c r="F48" s="392"/>
      <c r="G48" s="34"/>
      <c r="I48" s="40"/>
    </row>
    <row r="49" spans="2:8" x14ac:dyDescent="0.25">
      <c r="B49" s="41" t="s">
        <v>30</v>
      </c>
      <c r="C49" s="392">
        <f>IF((F46-E46)-D46&lt;C48*0.8,(F46-E46)-D46,C48*0.8)</f>
        <v>0</v>
      </c>
      <c r="D49" s="392"/>
      <c r="E49" s="392"/>
      <c r="F49" s="392"/>
      <c r="G49" s="34"/>
    </row>
    <row r="50" spans="2:8" x14ac:dyDescent="0.25">
      <c r="B50" s="42"/>
      <c r="C50" s="43"/>
      <c r="D50" s="43"/>
      <c r="E50" s="43"/>
      <c r="F50" s="43"/>
      <c r="G50" s="34"/>
    </row>
    <row r="51" spans="2:8" ht="22.5" x14ac:dyDescent="0.25">
      <c r="B51" s="44" t="s">
        <v>31</v>
      </c>
      <c r="C51" s="45" t="s">
        <v>32</v>
      </c>
      <c r="D51" s="45" t="s">
        <v>33</v>
      </c>
      <c r="E51" s="45" t="s">
        <v>34</v>
      </c>
      <c r="F51" s="45" t="s">
        <v>35</v>
      </c>
      <c r="G51" s="34"/>
    </row>
    <row r="52" spans="2:8" x14ac:dyDescent="0.25">
      <c r="B52" s="32" t="s">
        <v>36</v>
      </c>
      <c r="C52" s="46">
        <f>IF(C49&lt;D6,C49,D6)</f>
        <v>0</v>
      </c>
      <c r="D52" s="46">
        <f>D46</f>
        <v>0</v>
      </c>
      <c r="E52" s="46">
        <f>(F52-C52-D52)</f>
        <v>0</v>
      </c>
      <c r="F52" s="46">
        <f>F46</f>
        <v>0</v>
      </c>
      <c r="G52" s="34"/>
    </row>
    <row r="53" spans="2:8" x14ac:dyDescent="0.25">
      <c r="B53" s="32" t="s">
        <v>37</v>
      </c>
      <c r="C53" s="47">
        <f>IF(C52=0,0,C52/$F$52)</f>
        <v>0</v>
      </c>
      <c r="D53" s="47">
        <f>IF(D52=0,0,D52/$F$52)</f>
        <v>0</v>
      </c>
      <c r="E53" s="47">
        <f>IF(E52=0,0,E52/$F$52)</f>
        <v>0</v>
      </c>
      <c r="F53" s="47">
        <f>C53+D53+E53</f>
        <v>0</v>
      </c>
      <c r="G53" s="34"/>
    </row>
    <row r="55" spans="2:8" ht="22.5" customHeight="1" x14ac:dyDescent="0.25">
      <c r="B55" s="44" t="s">
        <v>113</v>
      </c>
      <c r="C55" s="45" t="s">
        <v>114</v>
      </c>
      <c r="D55" s="45" t="s">
        <v>120</v>
      </c>
      <c r="E55" s="45" t="s">
        <v>118</v>
      </c>
      <c r="F55" s="45" t="s">
        <v>119</v>
      </c>
    </row>
    <row r="56" spans="2:8" x14ac:dyDescent="0.25">
      <c r="B56" s="32" t="s">
        <v>24</v>
      </c>
      <c r="C56" s="46">
        <f>F52</f>
        <v>0</v>
      </c>
      <c r="D56" s="87">
        <f>Capa!L26</f>
        <v>1</v>
      </c>
      <c r="E56" s="126">
        <v>0</v>
      </c>
      <c r="F56" s="46">
        <f>IF(E56=0,0,C56/D56/E56)</f>
        <v>0</v>
      </c>
    </row>
    <row r="57" spans="2:8" x14ac:dyDescent="0.25">
      <c r="B57" s="32" t="s">
        <v>117</v>
      </c>
      <c r="C57" s="46">
        <f>C52</f>
        <v>0</v>
      </c>
      <c r="D57" s="87">
        <f>Capa!L26</f>
        <v>1</v>
      </c>
      <c r="E57" s="126">
        <v>0</v>
      </c>
      <c r="F57" s="46">
        <f>IF(E57=0,0,C57/D57/E57)</f>
        <v>0</v>
      </c>
    </row>
    <row r="58" spans="2:8" x14ac:dyDescent="0.25">
      <c r="B58" s="120"/>
      <c r="C58" s="121"/>
      <c r="D58" s="122"/>
      <c r="E58" s="121"/>
      <c r="F58" s="121"/>
    </row>
    <row r="59" spans="2:8" x14ac:dyDescent="0.25">
      <c r="B59" s="399" t="s">
        <v>150</v>
      </c>
      <c r="C59" s="399"/>
      <c r="D59" s="399"/>
      <c r="E59" s="399"/>
      <c r="F59" s="399"/>
    </row>
    <row r="60" spans="2:8" x14ac:dyDescent="0.25">
      <c r="B60" s="400"/>
      <c r="C60" s="401"/>
      <c r="D60" s="401"/>
      <c r="E60" s="401"/>
      <c r="F60" s="402"/>
    </row>
    <row r="61" spans="2:8" x14ac:dyDescent="0.25">
      <c r="B61" s="123"/>
      <c r="C61" s="123"/>
      <c r="D61" s="123"/>
      <c r="E61" s="123"/>
      <c r="F61" s="123"/>
    </row>
    <row r="62" spans="2:8" x14ac:dyDescent="0.25">
      <c r="B62" s="393" t="s">
        <v>122</v>
      </c>
      <c r="C62" s="393"/>
      <c r="D62" s="393"/>
      <c r="E62" s="393"/>
      <c r="F62" s="393"/>
    </row>
    <row r="63" spans="2:8" ht="33" customHeight="1" x14ac:dyDescent="0.25">
      <c r="B63" s="88" t="s">
        <v>123</v>
      </c>
      <c r="C63" s="89"/>
      <c r="D63" s="394" t="s">
        <v>124</v>
      </c>
      <c r="E63" s="394"/>
      <c r="F63" s="394"/>
      <c r="G63" s="394"/>
      <c r="H63" s="394"/>
    </row>
    <row r="64" spans="2:8" x14ac:dyDescent="0.25">
      <c r="C64" s="48"/>
    </row>
    <row r="65" spans="2:6" x14ac:dyDescent="0.25">
      <c r="C65" s="48"/>
    </row>
    <row r="66" spans="2:6" x14ac:dyDescent="0.25">
      <c r="B66" s="124" t="s">
        <v>125</v>
      </c>
      <c r="C66" s="48"/>
      <c r="D66" s="395" t="s">
        <v>125</v>
      </c>
      <c r="E66" s="395"/>
      <c r="F66" s="395"/>
    </row>
    <row r="67" spans="2:6" x14ac:dyDescent="0.25">
      <c r="C67" s="48"/>
    </row>
    <row r="68" spans="2:6" x14ac:dyDescent="0.25">
      <c r="C68" s="48"/>
    </row>
    <row r="69" spans="2:6" x14ac:dyDescent="0.25">
      <c r="C69" s="48"/>
    </row>
    <row r="70" spans="2:6" x14ac:dyDescent="0.25">
      <c r="C70" s="48"/>
    </row>
    <row r="71" spans="2:6" x14ac:dyDescent="0.25">
      <c r="C71" s="48"/>
    </row>
    <row r="72" spans="2:6" x14ac:dyDescent="0.25">
      <c r="C72" s="48"/>
    </row>
    <row r="73" spans="2:6" x14ac:dyDescent="0.25">
      <c r="C73" s="48"/>
    </row>
    <row r="74" spans="2:6" x14ac:dyDescent="0.25">
      <c r="C74" s="48"/>
    </row>
    <row r="75" spans="2:6" x14ac:dyDescent="0.25">
      <c r="C75" s="48"/>
    </row>
    <row r="76" spans="2:6" x14ac:dyDescent="0.25">
      <c r="C76" s="48"/>
    </row>
    <row r="77" spans="2:6" x14ac:dyDescent="0.25">
      <c r="C77" s="48"/>
    </row>
    <row r="78" spans="2:6" x14ac:dyDescent="0.25">
      <c r="C78" s="48"/>
    </row>
    <row r="79" spans="2:6" x14ac:dyDescent="0.25">
      <c r="C79" s="48"/>
    </row>
    <row r="80" spans="2:6" x14ac:dyDescent="0.25">
      <c r="C80" s="48"/>
    </row>
    <row r="81" spans="3:3" x14ac:dyDescent="0.25">
      <c r="C81" s="48"/>
    </row>
    <row r="82" spans="3:3" x14ac:dyDescent="0.25">
      <c r="C82" s="48"/>
    </row>
    <row r="83" spans="3:3" x14ac:dyDescent="0.25">
      <c r="C83" s="48"/>
    </row>
    <row r="84" spans="3:3" x14ac:dyDescent="0.25">
      <c r="C84" s="48"/>
    </row>
    <row r="85" spans="3:3" x14ac:dyDescent="0.25">
      <c r="C85" s="48"/>
    </row>
    <row r="86" spans="3:3" x14ac:dyDescent="0.25">
      <c r="C86" s="48"/>
    </row>
    <row r="87" spans="3:3" x14ac:dyDescent="0.25">
      <c r="C87" s="48"/>
    </row>
    <row r="88" spans="3:3" x14ac:dyDescent="0.25">
      <c r="C88" s="48"/>
    </row>
    <row r="89" spans="3:3" x14ac:dyDescent="0.25">
      <c r="C89" s="48"/>
    </row>
    <row r="90" spans="3:3" x14ac:dyDescent="0.25">
      <c r="C90" s="48"/>
    </row>
    <row r="91" spans="3:3" x14ac:dyDescent="0.25">
      <c r="C91" s="48"/>
    </row>
    <row r="92" spans="3:3" x14ac:dyDescent="0.25">
      <c r="C92" s="48"/>
    </row>
  </sheetData>
  <sheetProtection algorithmName="SHA-512" hashValue="JSvnBQRx4gXrTTciXU6NofGtylQOFDClC7l4oMouuvcTkEp/mL6oLgIyCH0tJQj9tAbG/E0GRwH4M/kI6WYdJA==" saltValue="yIunBmSgoqJN3NPeIetosQ==" spinCount="100000" sheet="1" objects="1" scenarios="1" selectLockedCells="1"/>
  <mergeCells count="13">
    <mergeCell ref="B62:F62"/>
    <mergeCell ref="D63:H63"/>
    <mergeCell ref="D66:F66"/>
    <mergeCell ref="C49:F49"/>
    <mergeCell ref="D5:E5"/>
    <mergeCell ref="D6:E6"/>
    <mergeCell ref="B59:F59"/>
    <mergeCell ref="B60:F60"/>
    <mergeCell ref="D2:F2"/>
    <mergeCell ref="B7:C7"/>
    <mergeCell ref="D7:F7"/>
    <mergeCell ref="C47:F47"/>
    <mergeCell ref="C48:F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&amp;C2&amp;R&amp;D</oddFooter>
  </headerFooter>
  <ignoredErrors>
    <ignoredError sqref="E52 F20:F21 F3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4"/>
  <dimension ref="B3:G91"/>
  <sheetViews>
    <sheetView showGridLines="0" showRowColHeaders="0" zoomScaleNormal="100" workbookViewId="0">
      <selection activeCell="C50" sqref="C50"/>
    </sheetView>
  </sheetViews>
  <sheetFormatPr defaultColWidth="9.140625" defaultRowHeight="12" x14ac:dyDescent="0.2"/>
  <cols>
    <col min="1" max="1" width="1.7109375" style="139" customWidth="1"/>
    <col min="2" max="2" width="34" style="139" customWidth="1"/>
    <col min="3" max="3" width="27.42578125" style="139" customWidth="1"/>
    <col min="4" max="4" width="29.42578125" style="139" customWidth="1"/>
    <col min="5" max="5" width="41.85546875" style="139" customWidth="1"/>
    <col min="6" max="16384" width="9.140625" style="139"/>
  </cols>
  <sheetData>
    <row r="3" spans="2:7" ht="15.75" x14ac:dyDescent="0.25">
      <c r="E3" s="221" t="s">
        <v>149</v>
      </c>
    </row>
    <row r="4" spans="2:7" ht="12.75" thickBot="1" x14ac:dyDescent="0.25"/>
    <row r="5" spans="2:7" s="222" customFormat="1" ht="24.75" customHeight="1" thickBot="1" x14ac:dyDescent="0.3">
      <c r="B5" s="408" t="s">
        <v>69</v>
      </c>
      <c r="C5" s="409"/>
      <c r="D5" s="409"/>
      <c r="E5" s="409"/>
      <c r="F5" s="409"/>
      <c r="G5" s="410"/>
    </row>
    <row r="6" spans="2:7" ht="24.75" customHeight="1" x14ac:dyDescent="0.2">
      <c r="B6" s="223" t="s">
        <v>68</v>
      </c>
      <c r="C6" s="224" t="s">
        <v>65</v>
      </c>
      <c r="D6" s="224" t="s">
        <v>66</v>
      </c>
      <c r="E6" s="414" t="s">
        <v>67</v>
      </c>
      <c r="F6" s="414"/>
      <c r="G6" s="415"/>
    </row>
    <row r="7" spans="2:7" ht="18.75" hidden="1" customHeight="1" x14ac:dyDescent="0.2">
      <c r="B7" s="225"/>
      <c r="C7" s="226"/>
      <c r="D7" s="226"/>
      <c r="E7" s="227"/>
      <c r="F7" s="228"/>
      <c r="G7" s="229"/>
    </row>
    <row r="8" spans="2:7" s="230" customFormat="1" x14ac:dyDescent="0.2">
      <c r="B8" s="242"/>
      <c r="C8" s="243"/>
      <c r="D8" s="244"/>
      <c r="E8" s="416"/>
      <c r="F8" s="416"/>
      <c r="G8" s="417"/>
    </row>
    <row r="9" spans="2:7" s="230" customFormat="1" x14ac:dyDescent="0.2">
      <c r="B9" s="242"/>
      <c r="C9" s="243"/>
      <c r="D9" s="244"/>
      <c r="E9" s="418"/>
      <c r="F9" s="419"/>
      <c r="G9" s="420"/>
    </row>
    <row r="10" spans="2:7" s="230" customFormat="1" x14ac:dyDescent="0.2">
      <c r="B10" s="242"/>
      <c r="C10" s="243"/>
      <c r="D10" s="244"/>
      <c r="E10" s="418"/>
      <c r="F10" s="419"/>
      <c r="G10" s="420"/>
    </row>
    <row r="11" spans="2:7" s="230" customFormat="1" x14ac:dyDescent="0.2">
      <c r="B11" s="242"/>
      <c r="C11" s="243"/>
      <c r="D11" s="244"/>
      <c r="E11" s="418"/>
      <c r="F11" s="419"/>
      <c r="G11" s="420"/>
    </row>
    <row r="12" spans="2:7" s="230" customFormat="1" x14ac:dyDescent="0.2">
      <c r="B12" s="242"/>
      <c r="C12" s="243"/>
      <c r="D12" s="244"/>
      <c r="E12" s="418"/>
      <c r="F12" s="419"/>
      <c r="G12" s="420"/>
    </row>
    <row r="13" spans="2:7" s="230" customFormat="1" x14ac:dyDescent="0.2">
      <c r="B13" s="242"/>
      <c r="C13" s="243"/>
      <c r="D13" s="244"/>
      <c r="E13" s="418"/>
      <c r="F13" s="419"/>
      <c r="G13" s="420"/>
    </row>
    <row r="14" spans="2:7" s="230" customFormat="1" x14ac:dyDescent="0.2">
      <c r="B14" s="242"/>
      <c r="C14" s="243"/>
      <c r="D14" s="244"/>
      <c r="E14" s="418"/>
      <c r="F14" s="419"/>
      <c r="G14" s="420"/>
    </row>
    <row r="15" spans="2:7" s="230" customFormat="1" x14ac:dyDescent="0.2">
      <c r="B15" s="242"/>
      <c r="C15" s="243"/>
      <c r="D15" s="244"/>
      <c r="E15" s="418"/>
      <c r="F15" s="419"/>
      <c r="G15" s="420"/>
    </row>
    <row r="16" spans="2:7" s="230" customFormat="1" ht="12.75" thickBot="1" x14ac:dyDescent="0.25">
      <c r="B16" s="245"/>
      <c r="C16" s="246"/>
      <c r="D16" s="247"/>
      <c r="E16" s="421"/>
      <c r="F16" s="422"/>
      <c r="G16" s="423"/>
    </row>
    <row r="17" spans="2:7" ht="12.75" thickBot="1" x14ac:dyDescent="0.25"/>
    <row r="18" spans="2:7" ht="46.5" customHeight="1" thickBot="1" x14ac:dyDescent="0.25">
      <c r="B18" s="411" t="s">
        <v>160</v>
      </c>
      <c r="C18" s="412"/>
      <c r="D18" s="412"/>
      <c r="E18" s="412"/>
      <c r="F18" s="412"/>
      <c r="G18" s="413"/>
    </row>
    <row r="19" spans="2:7" ht="24.75" customHeight="1" x14ac:dyDescent="0.2">
      <c r="B19" s="231" t="s">
        <v>41</v>
      </c>
      <c r="C19" s="404" t="s">
        <v>66</v>
      </c>
      <c r="D19" s="405"/>
      <c r="E19" s="414" t="s">
        <v>67</v>
      </c>
      <c r="F19" s="414"/>
      <c r="G19" s="415"/>
    </row>
    <row r="20" spans="2:7" s="232" customFormat="1" x14ac:dyDescent="0.2">
      <c r="B20" s="248"/>
      <c r="C20" s="406"/>
      <c r="D20" s="406"/>
      <c r="E20" s="418"/>
      <c r="F20" s="419"/>
      <c r="G20" s="420"/>
    </row>
    <row r="21" spans="2:7" x14ac:dyDescent="0.2">
      <c r="B21" s="248"/>
      <c r="C21" s="403"/>
      <c r="D21" s="403"/>
      <c r="E21" s="416"/>
      <c r="F21" s="416"/>
      <c r="G21" s="417"/>
    </row>
    <row r="22" spans="2:7" x14ac:dyDescent="0.2">
      <c r="B22" s="248"/>
      <c r="C22" s="406"/>
      <c r="D22" s="406"/>
      <c r="E22" s="418"/>
      <c r="F22" s="419"/>
      <c r="G22" s="420"/>
    </row>
    <row r="23" spans="2:7" x14ac:dyDescent="0.2">
      <c r="B23" s="248"/>
      <c r="C23" s="403"/>
      <c r="D23" s="403"/>
      <c r="E23" s="418"/>
      <c r="F23" s="419"/>
      <c r="G23" s="420"/>
    </row>
    <row r="24" spans="2:7" x14ac:dyDescent="0.2">
      <c r="B24" s="248"/>
      <c r="C24" s="403"/>
      <c r="D24" s="403"/>
      <c r="E24" s="418"/>
      <c r="F24" s="419"/>
      <c r="G24" s="420"/>
    </row>
    <row r="25" spans="2:7" x14ac:dyDescent="0.2">
      <c r="B25" s="248"/>
      <c r="C25" s="403"/>
      <c r="D25" s="403"/>
      <c r="E25" s="418"/>
      <c r="F25" s="419"/>
      <c r="G25" s="420"/>
    </row>
    <row r="26" spans="2:7" x14ac:dyDescent="0.2">
      <c r="B26" s="248"/>
      <c r="C26" s="403"/>
      <c r="D26" s="403"/>
      <c r="E26" s="418"/>
      <c r="F26" s="419"/>
      <c r="G26" s="420"/>
    </row>
    <row r="27" spans="2:7" x14ac:dyDescent="0.2">
      <c r="B27" s="248"/>
      <c r="C27" s="403"/>
      <c r="D27" s="403"/>
      <c r="E27" s="418"/>
      <c r="F27" s="419"/>
      <c r="G27" s="420"/>
    </row>
    <row r="28" spans="2:7" x14ac:dyDescent="0.2">
      <c r="B28" s="248"/>
      <c r="C28" s="403"/>
      <c r="D28" s="403"/>
      <c r="E28" s="418"/>
      <c r="F28" s="419"/>
      <c r="G28" s="420"/>
    </row>
    <row r="29" spans="2:7" x14ac:dyDescent="0.2">
      <c r="B29" s="248"/>
      <c r="C29" s="403"/>
      <c r="D29" s="403"/>
      <c r="E29" s="418"/>
      <c r="F29" s="419"/>
      <c r="G29" s="420"/>
    </row>
    <row r="30" spans="2:7" x14ac:dyDescent="0.2">
      <c r="B30" s="248"/>
      <c r="C30" s="403"/>
      <c r="D30" s="403"/>
      <c r="E30" s="418"/>
      <c r="F30" s="419"/>
      <c r="G30" s="420"/>
    </row>
    <row r="31" spans="2:7" x14ac:dyDescent="0.2">
      <c r="B31" s="248"/>
      <c r="C31" s="403"/>
      <c r="D31" s="403"/>
      <c r="E31" s="418"/>
      <c r="F31" s="419"/>
      <c r="G31" s="420"/>
    </row>
    <row r="32" spans="2:7" x14ac:dyDescent="0.2">
      <c r="B32" s="248"/>
      <c r="C32" s="403"/>
      <c r="D32" s="403"/>
      <c r="E32" s="416"/>
      <c r="F32" s="416"/>
      <c r="G32" s="417"/>
    </row>
    <row r="33" spans="2:7" x14ac:dyDescent="0.2">
      <c r="B33" s="248"/>
      <c r="C33" s="403"/>
      <c r="D33" s="403"/>
      <c r="E33" s="418"/>
      <c r="F33" s="419"/>
      <c r="G33" s="420"/>
    </row>
    <row r="34" spans="2:7" x14ac:dyDescent="0.2">
      <c r="B34" s="248"/>
      <c r="C34" s="403"/>
      <c r="D34" s="403"/>
      <c r="E34" s="418"/>
      <c r="F34" s="419"/>
      <c r="G34" s="420"/>
    </row>
    <row r="35" spans="2:7" x14ac:dyDescent="0.2">
      <c r="B35" s="248"/>
      <c r="C35" s="403"/>
      <c r="D35" s="403"/>
      <c r="E35" s="418"/>
      <c r="F35" s="419"/>
      <c r="G35" s="420"/>
    </row>
    <row r="36" spans="2:7" x14ac:dyDescent="0.2">
      <c r="B36" s="248"/>
      <c r="C36" s="403"/>
      <c r="D36" s="403"/>
      <c r="E36" s="418"/>
      <c r="F36" s="419"/>
      <c r="G36" s="420"/>
    </row>
    <row r="37" spans="2:7" x14ac:dyDescent="0.2">
      <c r="B37" s="248"/>
      <c r="C37" s="403"/>
      <c r="D37" s="403"/>
      <c r="E37" s="418"/>
      <c r="F37" s="419"/>
      <c r="G37" s="420"/>
    </row>
    <row r="38" spans="2:7" x14ac:dyDescent="0.2">
      <c r="B38" s="248"/>
      <c r="C38" s="403"/>
      <c r="D38" s="403"/>
      <c r="E38" s="418"/>
      <c r="F38" s="419"/>
      <c r="G38" s="420"/>
    </row>
    <row r="39" spans="2:7" x14ac:dyDescent="0.2">
      <c r="B39" s="248"/>
      <c r="C39" s="403"/>
      <c r="D39" s="403"/>
      <c r="E39" s="418"/>
      <c r="F39" s="419"/>
      <c r="G39" s="420"/>
    </row>
    <row r="40" spans="2:7" x14ac:dyDescent="0.2">
      <c r="B40" s="248"/>
      <c r="C40" s="403"/>
      <c r="D40" s="403"/>
      <c r="E40" s="418"/>
      <c r="F40" s="419"/>
      <c r="G40" s="420"/>
    </row>
    <row r="41" spans="2:7" x14ac:dyDescent="0.2">
      <c r="B41" s="248"/>
      <c r="C41" s="403"/>
      <c r="D41" s="403"/>
      <c r="E41" s="418"/>
      <c r="F41" s="419"/>
      <c r="G41" s="420"/>
    </row>
    <row r="42" spans="2:7" ht="12.75" thickBot="1" x14ac:dyDescent="0.25">
      <c r="B42" s="249"/>
      <c r="C42" s="407"/>
      <c r="D42" s="407"/>
      <c r="E42" s="421"/>
      <c r="F42" s="422"/>
      <c r="G42" s="423"/>
    </row>
    <row r="43" spans="2:7" ht="12.75" thickBot="1" x14ac:dyDescent="0.25">
      <c r="B43" s="233"/>
      <c r="C43" s="233"/>
      <c r="D43" s="233"/>
      <c r="E43" s="233"/>
    </row>
    <row r="44" spans="2:7" ht="28.5" customHeight="1" thickBot="1" x14ac:dyDescent="0.25">
      <c r="B44" s="408" t="s">
        <v>111</v>
      </c>
      <c r="C44" s="409"/>
      <c r="D44" s="409"/>
      <c r="E44" s="409"/>
      <c r="F44" s="409"/>
      <c r="G44" s="410"/>
    </row>
    <row r="45" spans="2:7" ht="24.75" customHeight="1" thickBot="1" x14ac:dyDescent="0.25">
      <c r="B45" s="234" t="s">
        <v>116</v>
      </c>
      <c r="C45" s="235" t="s">
        <v>41</v>
      </c>
      <c r="D45" s="236" t="s">
        <v>112</v>
      </c>
      <c r="E45" s="237" t="s">
        <v>115</v>
      </c>
      <c r="F45" s="426" t="s">
        <v>159</v>
      </c>
      <c r="G45" s="427"/>
    </row>
    <row r="46" spans="2:7" ht="22.7" customHeight="1" x14ac:dyDescent="0.2">
      <c r="B46" s="250"/>
      <c r="C46" s="251"/>
      <c r="D46" s="252"/>
      <c r="E46" s="253"/>
      <c r="F46" s="428"/>
      <c r="G46" s="429"/>
    </row>
    <row r="47" spans="2:7" ht="22.7" customHeight="1" x14ac:dyDescent="0.2">
      <c r="B47" s="242"/>
      <c r="C47" s="254"/>
      <c r="D47" s="244"/>
      <c r="E47" s="255"/>
      <c r="F47" s="416"/>
      <c r="G47" s="417"/>
    </row>
    <row r="48" spans="2:7" ht="22.7" customHeight="1" x14ac:dyDescent="0.2">
      <c r="B48" s="242"/>
      <c r="C48" s="254"/>
      <c r="D48" s="244"/>
      <c r="E48" s="255"/>
      <c r="F48" s="416"/>
      <c r="G48" s="417"/>
    </row>
    <row r="49" spans="2:7" ht="22.7" customHeight="1" x14ac:dyDescent="0.2">
      <c r="B49" s="242"/>
      <c r="C49" s="254"/>
      <c r="D49" s="244"/>
      <c r="E49" s="255"/>
      <c r="F49" s="416"/>
      <c r="G49" s="417"/>
    </row>
    <row r="50" spans="2:7" ht="22.7" customHeight="1" x14ac:dyDescent="0.2">
      <c r="B50" s="242"/>
      <c r="C50" s="254"/>
      <c r="D50" s="244"/>
      <c r="E50" s="255"/>
      <c r="F50" s="416"/>
      <c r="G50" s="417"/>
    </row>
    <row r="51" spans="2:7" ht="22.7" customHeight="1" x14ac:dyDescent="0.2">
      <c r="B51" s="242"/>
      <c r="C51" s="254"/>
      <c r="D51" s="244"/>
      <c r="E51" s="255"/>
      <c r="F51" s="416"/>
      <c r="G51" s="417"/>
    </row>
    <row r="52" spans="2:7" ht="22.7" customHeight="1" x14ac:dyDescent="0.2">
      <c r="B52" s="242"/>
      <c r="C52" s="254"/>
      <c r="D52" s="244"/>
      <c r="E52" s="255"/>
      <c r="F52" s="416"/>
      <c r="G52" s="417"/>
    </row>
    <row r="53" spans="2:7" ht="22.7" customHeight="1" x14ac:dyDescent="0.2">
      <c r="B53" s="242"/>
      <c r="C53" s="254"/>
      <c r="D53" s="244"/>
      <c r="E53" s="255"/>
      <c r="F53" s="416"/>
      <c r="G53" s="417"/>
    </row>
    <row r="54" spans="2:7" ht="22.7" customHeight="1" x14ac:dyDescent="0.2">
      <c r="B54" s="242"/>
      <c r="C54" s="254"/>
      <c r="D54" s="244"/>
      <c r="E54" s="255"/>
      <c r="F54" s="416"/>
      <c r="G54" s="417"/>
    </row>
    <row r="55" spans="2:7" ht="22.7" customHeight="1" x14ac:dyDescent="0.2">
      <c r="B55" s="242"/>
      <c r="C55" s="254"/>
      <c r="D55" s="244"/>
      <c r="E55" s="255"/>
      <c r="F55" s="416"/>
      <c r="G55" s="417"/>
    </row>
    <row r="56" spans="2:7" ht="22.7" customHeight="1" x14ac:dyDescent="0.2">
      <c r="B56" s="242"/>
      <c r="C56" s="254"/>
      <c r="D56" s="244"/>
      <c r="E56" s="255"/>
      <c r="F56" s="416"/>
      <c r="G56" s="417"/>
    </row>
    <row r="57" spans="2:7" ht="22.7" customHeight="1" x14ac:dyDescent="0.2">
      <c r="B57" s="242"/>
      <c r="C57" s="254"/>
      <c r="D57" s="244"/>
      <c r="E57" s="255"/>
      <c r="F57" s="416"/>
      <c r="G57" s="417"/>
    </row>
    <row r="58" spans="2:7" ht="22.7" customHeight="1" x14ac:dyDescent="0.2">
      <c r="B58" s="242"/>
      <c r="C58" s="254"/>
      <c r="D58" s="244"/>
      <c r="E58" s="255"/>
      <c r="F58" s="416"/>
      <c r="G58" s="417"/>
    </row>
    <row r="59" spans="2:7" ht="22.7" customHeight="1" x14ac:dyDescent="0.2">
      <c r="B59" s="242"/>
      <c r="C59" s="254"/>
      <c r="D59" s="244"/>
      <c r="E59" s="255"/>
      <c r="F59" s="416"/>
      <c r="G59" s="417"/>
    </row>
    <row r="60" spans="2:7" ht="22.7" customHeight="1" x14ac:dyDescent="0.2">
      <c r="B60" s="242"/>
      <c r="C60" s="254"/>
      <c r="D60" s="244"/>
      <c r="E60" s="255"/>
      <c r="F60" s="416"/>
      <c r="G60" s="417"/>
    </row>
    <row r="61" spans="2:7" ht="22.7" customHeight="1" x14ac:dyDescent="0.2">
      <c r="B61" s="248"/>
      <c r="C61" s="254"/>
      <c r="D61" s="244"/>
      <c r="E61" s="255"/>
      <c r="F61" s="416"/>
      <c r="G61" s="417"/>
    </row>
    <row r="62" spans="2:7" ht="22.7" customHeight="1" thickBot="1" x14ac:dyDescent="0.25">
      <c r="B62" s="249"/>
      <c r="C62" s="256"/>
      <c r="D62" s="247"/>
      <c r="E62" s="257"/>
      <c r="F62" s="424"/>
      <c r="G62" s="425"/>
    </row>
    <row r="63" spans="2:7" x14ac:dyDescent="0.2">
      <c r="D63" s="238" t="s">
        <v>5</v>
      </c>
      <c r="E63" s="239">
        <f>SUM(E46:E62)</f>
        <v>0</v>
      </c>
    </row>
    <row r="64" spans="2:7" x14ac:dyDescent="0.2">
      <c r="B64" s="240" t="s">
        <v>47</v>
      </c>
      <c r="E64" s="241">
        <f>'Custo Total do Projeto'!D46-E63</f>
        <v>0</v>
      </c>
    </row>
    <row r="65" spans="2:3" x14ac:dyDescent="0.2">
      <c r="B65" s="240" t="s">
        <v>48</v>
      </c>
    </row>
    <row r="66" spans="2:3" x14ac:dyDescent="0.2">
      <c r="B66" s="240" t="s">
        <v>50</v>
      </c>
    </row>
    <row r="67" spans="2:3" x14ac:dyDescent="0.2">
      <c r="B67" s="240"/>
    </row>
    <row r="68" spans="2:3" ht="22.5" x14ac:dyDescent="0.2">
      <c r="B68" s="240" t="s">
        <v>70</v>
      </c>
      <c r="C68" s="129" t="s">
        <v>9</v>
      </c>
    </row>
    <row r="69" spans="2:3" x14ac:dyDescent="0.2">
      <c r="B69" s="240" t="s">
        <v>71</v>
      </c>
      <c r="C69" s="129" t="s">
        <v>10</v>
      </c>
    </row>
    <row r="70" spans="2:3" ht="22.5" x14ac:dyDescent="0.2">
      <c r="B70" s="240" t="s">
        <v>72</v>
      </c>
      <c r="C70" s="130" t="s">
        <v>11</v>
      </c>
    </row>
    <row r="71" spans="2:3" ht="22.5" x14ac:dyDescent="0.2">
      <c r="B71" s="240" t="s">
        <v>73</v>
      </c>
      <c r="C71" s="129" t="s">
        <v>128</v>
      </c>
    </row>
    <row r="72" spans="2:3" ht="22.5" x14ac:dyDescent="0.2">
      <c r="B72" s="240" t="s">
        <v>74</v>
      </c>
      <c r="C72" s="130" t="s">
        <v>12</v>
      </c>
    </row>
    <row r="73" spans="2:3" x14ac:dyDescent="0.2">
      <c r="B73" s="240" t="s">
        <v>75</v>
      </c>
      <c r="C73" s="130" t="s">
        <v>13</v>
      </c>
    </row>
    <row r="74" spans="2:3" x14ac:dyDescent="0.2">
      <c r="B74" s="240" t="s">
        <v>76</v>
      </c>
      <c r="C74" s="130" t="s">
        <v>14</v>
      </c>
    </row>
    <row r="75" spans="2:3" x14ac:dyDescent="0.2">
      <c r="B75" s="240" t="s">
        <v>77</v>
      </c>
      <c r="C75" s="130" t="s">
        <v>15</v>
      </c>
    </row>
    <row r="76" spans="2:3" x14ac:dyDescent="0.2">
      <c r="B76" s="240" t="s">
        <v>78</v>
      </c>
      <c r="C76" s="129" t="s">
        <v>132</v>
      </c>
    </row>
    <row r="77" spans="2:3" x14ac:dyDescent="0.2">
      <c r="B77" s="240" t="s">
        <v>79</v>
      </c>
      <c r="C77" s="130" t="s">
        <v>148</v>
      </c>
    </row>
    <row r="78" spans="2:3" x14ac:dyDescent="0.2">
      <c r="B78" s="240" t="s">
        <v>80</v>
      </c>
      <c r="C78" s="129" t="s">
        <v>16</v>
      </c>
    </row>
    <row r="79" spans="2:3" x14ac:dyDescent="0.2">
      <c r="B79" s="240" t="s">
        <v>81</v>
      </c>
      <c r="C79" s="130" t="s">
        <v>129</v>
      </c>
    </row>
    <row r="80" spans="2:3" x14ac:dyDescent="0.2">
      <c r="B80" s="240" t="s">
        <v>82</v>
      </c>
      <c r="C80" s="129" t="s">
        <v>130</v>
      </c>
    </row>
    <row r="81" spans="2:3" ht="22.5" x14ac:dyDescent="0.2">
      <c r="B81" s="240" t="s">
        <v>83</v>
      </c>
      <c r="C81" s="129" t="s">
        <v>131</v>
      </c>
    </row>
    <row r="82" spans="2:3" x14ac:dyDescent="0.2">
      <c r="B82" s="240" t="s">
        <v>84</v>
      </c>
      <c r="C82" s="129" t="s">
        <v>17</v>
      </c>
    </row>
    <row r="83" spans="2:3" x14ac:dyDescent="0.2">
      <c r="B83" s="240" t="s">
        <v>85</v>
      </c>
      <c r="C83" s="130" t="s">
        <v>147</v>
      </c>
    </row>
    <row r="84" spans="2:3" x14ac:dyDescent="0.2">
      <c r="B84" s="240" t="s">
        <v>86</v>
      </c>
      <c r="C84" s="130" t="s">
        <v>144</v>
      </c>
    </row>
    <row r="85" spans="2:3" x14ac:dyDescent="0.2">
      <c r="B85" s="240" t="s">
        <v>87</v>
      </c>
      <c r="C85" s="130" t="s">
        <v>18</v>
      </c>
    </row>
    <row r="86" spans="2:3" ht="22.5" x14ac:dyDescent="0.2">
      <c r="B86" s="240" t="s">
        <v>88</v>
      </c>
      <c r="C86" s="129" t="s">
        <v>121</v>
      </c>
    </row>
    <row r="87" spans="2:3" x14ac:dyDescent="0.2">
      <c r="B87" s="240" t="s">
        <v>89</v>
      </c>
      <c r="C87" s="130" t="s">
        <v>143</v>
      </c>
    </row>
    <row r="88" spans="2:3" ht="22.5" x14ac:dyDescent="0.2">
      <c r="B88" s="240" t="s">
        <v>90</v>
      </c>
      <c r="C88" s="130" t="s">
        <v>19</v>
      </c>
    </row>
    <row r="89" spans="2:3" ht="22.5" x14ac:dyDescent="0.2">
      <c r="B89" s="240" t="s">
        <v>91</v>
      </c>
      <c r="C89" s="130" t="s">
        <v>20</v>
      </c>
    </row>
    <row r="90" spans="2:3" ht="22.5" x14ac:dyDescent="0.2">
      <c r="B90" s="240" t="s">
        <v>92</v>
      </c>
      <c r="C90" s="130" t="s">
        <v>21</v>
      </c>
    </row>
    <row r="91" spans="2:3" x14ac:dyDescent="0.2">
      <c r="B91" s="240" t="s">
        <v>93</v>
      </c>
      <c r="C91" s="129" t="s">
        <v>22</v>
      </c>
    </row>
  </sheetData>
  <sheetProtection algorithmName="SHA-512" hashValue="2YualNIH0aTRnnJvFI3xIxJi4+e78UkUN1CBkdaYAbcf/OsTOrilhZvC2d7R6ztA4HojIgwzBuqSx8XAI/m1lw==" saltValue="X+LPHGKnqZgCRth5Vz2Nqw==" spinCount="100000" sheet="1" objects="1" scenarios="1" selectLockedCells="1"/>
  <mergeCells count="79">
    <mergeCell ref="F59:G59"/>
    <mergeCell ref="F60:G60"/>
    <mergeCell ref="F61:G61"/>
    <mergeCell ref="F62:G62"/>
    <mergeCell ref="B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E42:G42"/>
    <mergeCell ref="E39:G39"/>
    <mergeCell ref="E40:G40"/>
    <mergeCell ref="E41:G41"/>
    <mergeCell ref="E23:G23"/>
    <mergeCell ref="E24:G24"/>
    <mergeCell ref="E25:G25"/>
    <mergeCell ref="E26:G26"/>
    <mergeCell ref="E27:G27"/>
    <mergeCell ref="E37:G37"/>
    <mergeCell ref="E38:G38"/>
    <mergeCell ref="E28:G28"/>
    <mergeCell ref="E29:G29"/>
    <mergeCell ref="E30:G30"/>
    <mergeCell ref="E32:G32"/>
    <mergeCell ref="E33:G33"/>
    <mergeCell ref="E31:G31"/>
    <mergeCell ref="E34:G34"/>
    <mergeCell ref="E35:G35"/>
    <mergeCell ref="E36:G36"/>
    <mergeCell ref="B5:G5"/>
    <mergeCell ref="B18:G18"/>
    <mergeCell ref="E19:G19"/>
    <mergeCell ref="E21:G21"/>
    <mergeCell ref="E22:G22"/>
    <mergeCell ref="E12:G12"/>
    <mergeCell ref="E13:G13"/>
    <mergeCell ref="E14:G14"/>
    <mergeCell ref="E15:G15"/>
    <mergeCell ref="E16:G16"/>
    <mergeCell ref="E6:G6"/>
    <mergeCell ref="E8:G8"/>
    <mergeCell ref="E9:G9"/>
    <mergeCell ref="E10:G10"/>
    <mergeCell ref="E11:G11"/>
    <mergeCell ref="E20:G20"/>
    <mergeCell ref="C41:D41"/>
    <mergeCell ref="C42:D42"/>
    <mergeCell ref="C35:D35"/>
    <mergeCell ref="C36:D36"/>
    <mergeCell ref="C37:D37"/>
    <mergeCell ref="C38:D38"/>
    <mergeCell ref="C39:D39"/>
    <mergeCell ref="C40:D40"/>
    <mergeCell ref="C33:D33"/>
    <mergeCell ref="C34:D34"/>
    <mergeCell ref="C30:D30"/>
    <mergeCell ref="C19:D19"/>
    <mergeCell ref="C22:D22"/>
    <mergeCell ref="C23:D23"/>
    <mergeCell ref="C29:D29"/>
    <mergeCell ref="C20:D20"/>
    <mergeCell ref="C21:D21"/>
    <mergeCell ref="C31:D31"/>
    <mergeCell ref="C32:D32"/>
    <mergeCell ref="C24:D24"/>
    <mergeCell ref="C25:D25"/>
    <mergeCell ref="C26:D26"/>
    <mergeCell ref="C27:D27"/>
    <mergeCell ref="C28:D28"/>
  </mergeCells>
  <dataValidations count="3">
    <dataValidation type="list" allowBlank="1" showInputMessage="1" showErrorMessage="1" sqref="C7:C16">
      <formula1>$B$64:$B$66</formula1>
    </dataValidation>
    <dataValidation type="list" allowBlank="1" showInputMessage="1" showErrorMessage="1" sqref="B20:B42">
      <formula1>$B$68:$B$91</formula1>
    </dataValidation>
    <dataValidation type="list" allowBlank="1" showInputMessage="1" showErrorMessage="1" sqref="C46:C62">
      <formula1>$C$68:$C$91</formula1>
    </dataValidation>
  </dataValidations>
  <pageMargins left="0.7" right="0.7" top="0.75" bottom="0.75" header="0.3" footer="0.3"/>
  <pageSetup paperSize="9" scale="80" orientation="landscape" r:id="rId1"/>
  <headerFooter differentFirst="1">
    <oddFooter>&amp;C4&amp;R&amp;D</oddFooter>
    <firstFooter>&amp;C3&amp;R&amp;D</firstFooter>
  </headerFooter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aixa de verificação 3">
              <controlPr defaultSize="0" autoFill="0" autoLine="0" autoPict="0">
                <anchor moveWithCells="1">
                  <from>
                    <xdr:col>5</xdr:col>
                    <xdr:colOff>571500</xdr:colOff>
                    <xdr:row>45</xdr:row>
                    <xdr:rowOff>47625</xdr:rowOff>
                  </from>
                  <to>
                    <xdr:col>6</xdr:col>
                    <xdr:colOff>161925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aixa de verificação 4">
              <controlPr defaultSize="0" autoFill="0" autoLine="0" autoPict="0">
                <anchor moveWithCells="1">
                  <from>
                    <xdr:col>5</xdr:col>
                    <xdr:colOff>571500</xdr:colOff>
                    <xdr:row>46</xdr:row>
                    <xdr:rowOff>47625</xdr:rowOff>
                  </from>
                  <to>
                    <xdr:col>6</xdr:col>
                    <xdr:colOff>161925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aixa de verificação 5">
              <controlPr defaultSize="0" autoFill="0" autoLine="0" autoPict="0">
                <anchor moveWithCells="1">
                  <from>
                    <xdr:col>5</xdr:col>
                    <xdr:colOff>571500</xdr:colOff>
                    <xdr:row>47</xdr:row>
                    <xdr:rowOff>47625</xdr:rowOff>
                  </from>
                  <to>
                    <xdr:col>6</xdr:col>
                    <xdr:colOff>161925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aixa de verificação 6">
              <controlPr defaultSize="0" autoFill="0" autoLine="0" autoPict="0">
                <anchor moveWithCells="1">
                  <from>
                    <xdr:col>5</xdr:col>
                    <xdr:colOff>571500</xdr:colOff>
                    <xdr:row>48</xdr:row>
                    <xdr:rowOff>47625</xdr:rowOff>
                  </from>
                  <to>
                    <xdr:col>6</xdr:col>
                    <xdr:colOff>161925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aixa de verificação 7">
              <controlPr defaultSize="0" autoFill="0" autoLine="0" autoPict="0">
                <anchor moveWithCells="1">
                  <from>
                    <xdr:col>5</xdr:col>
                    <xdr:colOff>571500</xdr:colOff>
                    <xdr:row>49</xdr:row>
                    <xdr:rowOff>47625</xdr:rowOff>
                  </from>
                  <to>
                    <xdr:col>6</xdr:col>
                    <xdr:colOff>161925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aixa de verificação 8">
              <controlPr defaultSize="0" autoFill="0" autoLine="0" autoPict="0">
                <anchor moveWithCells="1">
                  <from>
                    <xdr:col>5</xdr:col>
                    <xdr:colOff>571500</xdr:colOff>
                    <xdr:row>50</xdr:row>
                    <xdr:rowOff>47625</xdr:rowOff>
                  </from>
                  <to>
                    <xdr:col>6</xdr:col>
                    <xdr:colOff>161925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aixa de verificação 9">
              <controlPr defaultSize="0" autoFill="0" autoLine="0" autoPict="0">
                <anchor moveWithCells="1">
                  <from>
                    <xdr:col>5</xdr:col>
                    <xdr:colOff>571500</xdr:colOff>
                    <xdr:row>51</xdr:row>
                    <xdr:rowOff>47625</xdr:rowOff>
                  </from>
                  <to>
                    <xdr:col>6</xdr:col>
                    <xdr:colOff>161925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aixa de verificação 10">
              <controlPr defaultSize="0" autoFill="0" autoLine="0" autoPict="0">
                <anchor moveWithCells="1">
                  <from>
                    <xdr:col>5</xdr:col>
                    <xdr:colOff>571500</xdr:colOff>
                    <xdr:row>52</xdr:row>
                    <xdr:rowOff>47625</xdr:rowOff>
                  </from>
                  <to>
                    <xdr:col>6</xdr:col>
                    <xdr:colOff>161925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aixa de verificação 11">
              <controlPr defaultSize="0" autoFill="0" autoLine="0" autoPict="0">
                <anchor moveWithCells="1">
                  <from>
                    <xdr:col>5</xdr:col>
                    <xdr:colOff>571500</xdr:colOff>
                    <xdr:row>53</xdr:row>
                    <xdr:rowOff>47625</xdr:rowOff>
                  </from>
                  <to>
                    <xdr:col>6</xdr:col>
                    <xdr:colOff>161925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aixa de verificação 12">
              <controlPr defaultSize="0" autoFill="0" autoLine="0" autoPict="0">
                <anchor moveWithCells="1">
                  <from>
                    <xdr:col>5</xdr:col>
                    <xdr:colOff>571500</xdr:colOff>
                    <xdr:row>54</xdr:row>
                    <xdr:rowOff>38100</xdr:rowOff>
                  </from>
                  <to>
                    <xdr:col>6</xdr:col>
                    <xdr:colOff>161925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aixa de verificação 13">
              <controlPr defaultSize="0" autoFill="0" autoLine="0" autoPict="0">
                <anchor moveWithCells="1">
                  <from>
                    <xdr:col>5</xdr:col>
                    <xdr:colOff>571500</xdr:colOff>
                    <xdr:row>55</xdr:row>
                    <xdr:rowOff>38100</xdr:rowOff>
                  </from>
                  <to>
                    <xdr:col>6</xdr:col>
                    <xdr:colOff>161925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aixa de verificação 14">
              <controlPr defaultSize="0" autoFill="0" autoLine="0" autoPict="0">
                <anchor moveWithCells="1">
                  <from>
                    <xdr:col>5</xdr:col>
                    <xdr:colOff>571500</xdr:colOff>
                    <xdr:row>56</xdr:row>
                    <xdr:rowOff>38100</xdr:rowOff>
                  </from>
                  <to>
                    <xdr:col>6</xdr:col>
                    <xdr:colOff>161925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aixa de verificação 15">
              <controlPr defaultSize="0" autoFill="0" autoLine="0" autoPict="0">
                <anchor moveWithCells="1">
                  <from>
                    <xdr:col>5</xdr:col>
                    <xdr:colOff>571500</xdr:colOff>
                    <xdr:row>57</xdr:row>
                    <xdr:rowOff>38100</xdr:rowOff>
                  </from>
                  <to>
                    <xdr:col>6</xdr:col>
                    <xdr:colOff>161925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aixa de verificação 16">
              <controlPr defaultSize="0" autoFill="0" autoLine="0" autoPict="0">
                <anchor moveWithCells="1">
                  <from>
                    <xdr:col>5</xdr:col>
                    <xdr:colOff>571500</xdr:colOff>
                    <xdr:row>58</xdr:row>
                    <xdr:rowOff>38100</xdr:rowOff>
                  </from>
                  <to>
                    <xdr:col>6</xdr:col>
                    <xdr:colOff>161925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aixa de verificação 17">
              <controlPr defaultSize="0" autoFill="0" autoLine="0" autoPict="0">
                <anchor moveWithCells="1">
                  <from>
                    <xdr:col>5</xdr:col>
                    <xdr:colOff>571500</xdr:colOff>
                    <xdr:row>59</xdr:row>
                    <xdr:rowOff>38100</xdr:rowOff>
                  </from>
                  <to>
                    <xdr:col>6</xdr:col>
                    <xdr:colOff>161925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aixa de verificação 18">
              <controlPr defaultSize="0" autoFill="0" autoLine="0" autoPict="0">
                <anchor moveWithCells="1">
                  <from>
                    <xdr:col>5</xdr:col>
                    <xdr:colOff>571500</xdr:colOff>
                    <xdr:row>60</xdr:row>
                    <xdr:rowOff>38100</xdr:rowOff>
                  </from>
                  <to>
                    <xdr:col>6</xdr:col>
                    <xdr:colOff>161925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aixa de verificação 19">
              <controlPr defaultSize="0" autoFill="0" autoLine="0" autoPict="0">
                <anchor moveWithCells="1">
                  <from>
                    <xdr:col>5</xdr:col>
                    <xdr:colOff>571500</xdr:colOff>
                    <xdr:row>61</xdr:row>
                    <xdr:rowOff>38100</xdr:rowOff>
                  </from>
                  <to>
                    <xdr:col>6</xdr:col>
                    <xdr:colOff>161925</xdr:colOff>
                    <xdr:row>61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'Encargos com pessoal'!$B$10:$B$42</xm:f>
          </x14:formula1>
          <xm:sqref>B7:B16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67976B77A4D04084D6C3E889538B58" ma:contentTypeVersion="0" ma:contentTypeDescription="Criar um novo documento." ma:contentTypeScope="" ma:versionID="13d6b7bc101230c7efaa669cf8e2dd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5344d270bf66574ee1539632a669b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09B7D6-C227-4666-9EF2-05BDB4B7E86C}"/>
</file>

<file path=customXml/itemProps2.xml><?xml version="1.0" encoding="utf-8"?>
<ds:datastoreItem xmlns:ds="http://schemas.openxmlformats.org/officeDocument/2006/customXml" ds:itemID="{A4CDEAD3-FC71-48DC-8188-74D130E204DF}"/>
</file>

<file path=customXml/itemProps3.xml><?xml version="1.0" encoding="utf-8"?>
<ds:datastoreItem xmlns:ds="http://schemas.openxmlformats.org/officeDocument/2006/customXml" ds:itemID="{F90E3688-5A7A-4B17-A424-46AFF6459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Capa</vt:lpstr>
      <vt:lpstr>Encargos com pessoal</vt:lpstr>
      <vt:lpstr>Custo Total do Projeto</vt:lpstr>
      <vt:lpstr>Outros Esclarecimentos</vt:lpstr>
      <vt:lpstr>Capa!Área_de_Impressão</vt:lpstr>
      <vt:lpstr>'Custo Total do Projeto'!Área_de_Impressão</vt:lpstr>
      <vt:lpstr>'Encargos com pessoal'!Área_de_Impressão</vt:lpstr>
      <vt:lpstr>'Outros Esclarecimentos'!Área_de_Impressão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Freitas</dc:creator>
  <cp:lastModifiedBy>Bruno Freitas</cp:lastModifiedBy>
  <cp:lastPrinted>2017-08-22T10:07:47Z</cp:lastPrinted>
  <dcterms:created xsi:type="dcterms:W3CDTF">2017-02-02T14:58:48Z</dcterms:created>
  <dcterms:modified xsi:type="dcterms:W3CDTF">2017-09-01T10:25:33Z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0x0101000367976B77A4D04084D6C3E889538B58</vt:lpwstr>
  </property>
</Properties>
</file>